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2.xml" ContentType="application/vnd.openxmlformats-officedocument.drawingml.chartshapes+xml"/>
  <Override PartName="/xl/drawings/drawing4.xml" ContentType="application/vnd.openxmlformats-officedocument.drawingml.chartshap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hartsheets/sheet2.xml" ContentType="application/vnd.openxmlformats-officedocument.spreadsheetml.chartsheet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20" yWindow="60" windowWidth="12120" windowHeight="9120"/>
  </bookViews>
  <sheets>
    <sheet name="Elevations" sheetId="1" r:id="rId1"/>
    <sheet name="East" sheetId="11" r:id="rId2"/>
    <sheet name="West" sheetId="6" r:id="rId3"/>
  </sheets>
  <definedNames>
    <definedName name="_xlnm.Print_Area" localSheetId="0">Elevations!$A$1:$T$90</definedName>
  </definedNames>
  <calcPr calcId="125725"/>
</workbook>
</file>

<file path=xl/calcChain.xml><?xml version="1.0" encoding="utf-8"?>
<calcChain xmlns="http://schemas.openxmlformats.org/spreadsheetml/2006/main">
  <c r="O7" i="1"/>
  <c r="O6"/>
  <c r="E30"/>
  <c r="C89"/>
  <c r="C54"/>
  <c r="J3"/>
  <c r="H3"/>
  <c r="O3"/>
  <c r="M3"/>
  <c r="O4"/>
  <c r="J4"/>
  <c r="M4"/>
  <c r="H4"/>
  <c r="A8"/>
  <c r="A50"/>
  <c r="A49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S54"/>
  <c r="Q54"/>
  <c r="O54"/>
  <c r="M54"/>
  <c r="K54"/>
  <c r="I54"/>
  <c r="G54"/>
  <c r="E54"/>
  <c r="C84"/>
  <c r="C56"/>
  <c r="C55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5"/>
  <c r="C86"/>
  <c r="C87"/>
  <c r="C88"/>
  <c r="S39"/>
  <c r="S40"/>
  <c r="S41"/>
  <c r="S42"/>
  <c r="S43"/>
  <c r="S44"/>
  <c r="S45"/>
  <c r="S46"/>
  <c r="Q39"/>
  <c r="Q40"/>
  <c r="Q41"/>
  <c r="Q42"/>
  <c r="Q43"/>
  <c r="Q44"/>
  <c r="Q45"/>
  <c r="Q46"/>
  <c r="O38"/>
  <c r="O39"/>
  <c r="O40"/>
  <c r="O41"/>
  <c r="O42"/>
  <c r="O43"/>
  <c r="O44"/>
  <c r="O45"/>
  <c r="O46"/>
  <c r="M37"/>
  <c r="M38"/>
  <c r="M39"/>
  <c r="M40"/>
  <c r="M41"/>
  <c r="M42"/>
  <c r="M43"/>
  <c r="M44"/>
  <c r="M45"/>
  <c r="M46"/>
  <c r="K39"/>
  <c r="K40"/>
  <c r="K41"/>
  <c r="K42"/>
  <c r="K43"/>
  <c r="K44"/>
  <c r="K45"/>
  <c r="K46"/>
  <c r="I39"/>
  <c r="I40"/>
  <c r="I41"/>
  <c r="I42"/>
  <c r="I43"/>
  <c r="I44"/>
  <c r="I45"/>
  <c r="I46"/>
  <c r="G39"/>
  <c r="G40"/>
  <c r="G41"/>
  <c r="G42"/>
  <c r="G43"/>
  <c r="G44"/>
  <c r="G45"/>
  <c r="G46"/>
  <c r="E39"/>
  <c r="E40"/>
  <c r="E41"/>
  <c r="E42"/>
  <c r="E43"/>
  <c r="E44"/>
  <c r="E45"/>
  <c r="E46"/>
  <c r="E13"/>
  <c r="G13"/>
  <c r="I13"/>
  <c r="K13"/>
  <c r="M13"/>
  <c r="O13"/>
  <c r="Q13"/>
  <c r="S13"/>
  <c r="E14"/>
  <c r="G14"/>
  <c r="I14"/>
  <c r="K14"/>
  <c r="M14"/>
  <c r="O14"/>
  <c r="Q14"/>
  <c r="S14"/>
  <c r="E15"/>
  <c r="G15"/>
  <c r="I15"/>
  <c r="K15"/>
  <c r="M15"/>
  <c r="O15"/>
  <c r="Q15"/>
  <c r="S15"/>
  <c r="E16"/>
  <c r="G16"/>
  <c r="I16"/>
  <c r="K16"/>
  <c r="M16"/>
  <c r="O16"/>
  <c r="Q16"/>
  <c r="S16"/>
  <c r="E17"/>
  <c r="G17"/>
  <c r="I17"/>
  <c r="K17"/>
  <c r="M17"/>
  <c r="O17"/>
  <c r="Q17"/>
  <c r="S17"/>
  <c r="E18"/>
  <c r="G18"/>
  <c r="I18"/>
  <c r="K18"/>
  <c r="M18"/>
  <c r="O18"/>
  <c r="Q18"/>
  <c r="S18"/>
  <c r="E19"/>
  <c r="G19"/>
  <c r="I19"/>
  <c r="K19"/>
  <c r="M19"/>
  <c r="O19"/>
  <c r="Q19"/>
  <c r="S19"/>
  <c r="E20"/>
  <c r="G20"/>
  <c r="I20"/>
  <c r="K20"/>
  <c r="M20"/>
  <c r="O20"/>
  <c r="Q20"/>
  <c r="S20"/>
  <c r="E21"/>
  <c r="G21"/>
  <c r="I21"/>
  <c r="K21"/>
  <c r="M21"/>
  <c r="O21"/>
  <c r="Q21"/>
  <c r="S21"/>
  <c r="E22"/>
  <c r="G22"/>
  <c r="I22"/>
  <c r="K22"/>
  <c r="M22"/>
  <c r="O22"/>
  <c r="Q22"/>
  <c r="S22"/>
  <c r="E23"/>
  <c r="G23"/>
  <c r="I23"/>
  <c r="K23"/>
  <c r="M23"/>
  <c r="O23"/>
  <c r="Q23"/>
  <c r="S23"/>
  <c r="E24"/>
  <c r="G24"/>
  <c r="I24"/>
  <c r="K24"/>
  <c r="M24"/>
  <c r="O24"/>
  <c r="Q24"/>
  <c r="S24"/>
  <c r="E25"/>
  <c r="G25"/>
  <c r="I25"/>
  <c r="K25"/>
  <c r="M25"/>
  <c r="O25"/>
  <c r="Q25"/>
  <c r="S25"/>
  <c r="E26"/>
  <c r="G26"/>
  <c r="I26"/>
  <c r="K26"/>
  <c r="M26"/>
  <c r="O26"/>
  <c r="Q26"/>
  <c r="S26"/>
  <c r="E27"/>
  <c r="G27"/>
  <c r="I27"/>
  <c r="K27"/>
  <c r="M27"/>
  <c r="O27"/>
  <c r="Q27"/>
  <c r="S27"/>
  <c r="E28"/>
  <c r="G28"/>
  <c r="I28"/>
  <c r="K28"/>
  <c r="M28"/>
  <c r="O28"/>
  <c r="Q28"/>
  <c r="S28"/>
  <c r="E29"/>
  <c r="G29"/>
  <c r="I29"/>
  <c r="K29"/>
  <c r="M29"/>
  <c r="O29"/>
  <c r="Q29"/>
  <c r="S29"/>
  <c r="G30"/>
  <c r="I30"/>
  <c r="K30"/>
  <c r="M30"/>
  <c r="O30"/>
  <c r="Q30"/>
  <c r="S30"/>
  <c r="E31"/>
  <c r="G31"/>
  <c r="I31"/>
  <c r="K31"/>
  <c r="M31"/>
  <c r="O31"/>
  <c r="Q31"/>
  <c r="S31"/>
  <c r="E32"/>
  <c r="G32"/>
  <c r="I32"/>
  <c r="K32"/>
  <c r="M32"/>
  <c r="O32"/>
  <c r="Q32"/>
  <c r="S32"/>
  <c r="E33"/>
  <c r="G33"/>
  <c r="I33"/>
  <c r="K33"/>
  <c r="M33"/>
  <c r="O33"/>
  <c r="Q33"/>
  <c r="S33"/>
  <c r="E34"/>
  <c r="G34"/>
  <c r="I34"/>
  <c r="K34"/>
  <c r="M34"/>
  <c r="O34"/>
  <c r="Q34"/>
  <c r="S34"/>
  <c r="E35"/>
  <c r="G35"/>
  <c r="I35"/>
  <c r="K35"/>
  <c r="M35"/>
  <c r="O35"/>
  <c r="Q35"/>
  <c r="S35"/>
  <c r="E36"/>
  <c r="G36"/>
  <c r="I36"/>
  <c r="K36"/>
  <c r="M36"/>
  <c r="O36"/>
  <c r="Q36"/>
  <c r="S36"/>
  <c r="E37"/>
  <c r="G37"/>
  <c r="I37"/>
  <c r="K37"/>
  <c r="O37"/>
  <c r="Q37"/>
  <c r="S37"/>
  <c r="E38"/>
  <c r="G38"/>
  <c r="I38"/>
  <c r="K38"/>
  <c r="Q38"/>
  <c r="S38"/>
  <c r="M7"/>
  <c r="E12"/>
  <c r="G12"/>
  <c r="I12"/>
  <c r="K12"/>
  <c r="M12"/>
  <c r="O12"/>
  <c r="Q12"/>
  <c r="S12"/>
  <c r="H7"/>
</calcChain>
</file>

<file path=xl/comments1.xml><?xml version="1.0" encoding="utf-8"?>
<comments xmlns="http://schemas.openxmlformats.org/spreadsheetml/2006/main">
  <authors>
    <author>Philip Michael Meinel</author>
  </authors>
  <commentList>
    <comment ref="H4" authorId="0">
      <text>
        <r>
          <rPr>
            <b/>
            <sz val="8"/>
            <color indexed="81"/>
            <rFont val="Tahoma"/>
            <family val="2"/>
          </rPr>
          <t>To top of Concrete = curb + conc. railing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4" authorId="0">
      <text>
        <r>
          <rPr>
            <b/>
            <sz val="8"/>
            <color indexed="81"/>
            <rFont val="Tahoma"/>
            <family val="2"/>
          </rPr>
          <t>To top of Concrete = curb + conc. railing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1" authorId="0">
      <text>
        <r>
          <rPr>
            <b/>
            <sz val="8"/>
            <color indexed="81"/>
            <rFont val="Tahoma"/>
            <family val="2"/>
          </rPr>
          <t>Depth is measured from top of parapet to bottom of waterway.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" authorId="0">
      <text>
        <r>
          <rPr>
            <b/>
            <sz val="8"/>
            <color indexed="81"/>
            <rFont val="Tahoma"/>
            <family val="2"/>
          </rPr>
          <t>Elevation at streambed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53" authorId="0">
      <text>
        <r>
          <rPr>
            <b/>
            <sz val="8"/>
            <color indexed="81"/>
            <rFont val="Tahoma"/>
            <family val="2"/>
          </rPr>
          <t>Depth is measured from top of parapet to bottom of waterway.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53" authorId="0">
      <text>
        <r>
          <rPr>
            <b/>
            <sz val="8"/>
            <color indexed="81"/>
            <rFont val="Tahoma"/>
            <family val="2"/>
          </rPr>
          <t>Elevation at streambed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<sst xmlns="http://schemas.openxmlformats.org/spreadsheetml/2006/main" count="125" uniqueCount="33">
  <si>
    <t>Streambed Profile Report</t>
  </si>
  <si>
    <t>Date:</t>
  </si>
  <si>
    <t>County:</t>
  </si>
  <si>
    <t>Bridge:</t>
  </si>
  <si>
    <t>Remarks</t>
  </si>
  <si>
    <t>Year:</t>
  </si>
  <si>
    <t>Depth (ft)</t>
  </si>
  <si>
    <t>Elev (ft)</t>
  </si>
  <si>
    <t>Inventory Data:</t>
  </si>
  <si>
    <t>Top of deck EL =</t>
  </si>
  <si>
    <t>ft</t>
  </si>
  <si>
    <t>Parapet Height =</t>
  </si>
  <si>
    <t>to Water Surface =</t>
  </si>
  <si>
    <t xml:space="preserve">Dist. from T.O Parapet </t>
  </si>
  <si>
    <t>Water level =</t>
  </si>
  <si>
    <t>Wing Wall</t>
  </si>
  <si>
    <t>Pier 1</t>
  </si>
  <si>
    <t>Pier 3</t>
  </si>
  <si>
    <t>Pier 2</t>
  </si>
  <si>
    <t>Hwy:</t>
  </si>
  <si>
    <t>Milwaukee</t>
  </si>
  <si>
    <t>Distance from North Abutment</t>
  </si>
  <si>
    <t>North End of Deck</t>
  </si>
  <si>
    <t>South End of Deck</t>
  </si>
  <si>
    <t>Pier 4</t>
  </si>
  <si>
    <t>West Side/ Up Stream</t>
  </si>
  <si>
    <t>B-40-340</t>
  </si>
  <si>
    <t>East Side/ Down Stream</t>
  </si>
  <si>
    <t>100 S.B.</t>
  </si>
  <si>
    <t>over Menomonee River</t>
  </si>
  <si>
    <t>See B-40-339</t>
  </si>
  <si>
    <t>West side</t>
  </si>
  <si>
    <t>Water Elevation =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</si>
</sst>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70" formatCode="0.0"/>
    <numFmt numFmtId="171" formatCode="_(* #,##0.0_);_(* \(#,##0.0\);_(* &quot;-&quot;??_);_(@_)"/>
    <numFmt numFmtId="172" formatCode="m/d"/>
    <numFmt numFmtId="175" formatCode="0.000"/>
    <numFmt numFmtId="178" formatCode="&quot;$&quot;#,##0.00"/>
  </numFmts>
  <fonts count="12">
    <font>
      <sz val="10"/>
      <name val="Arial"/>
    </font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8"/>
      <name val="Arial"/>
    </font>
    <font>
      <sz val="10"/>
      <color theme="0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1" fontId="0" fillId="0" borderId="3" xfId="1" applyNumberFormat="1" applyFont="1" applyBorder="1" applyAlignment="1">
      <alignment horizontal="center" vertical="center"/>
    </xf>
    <xf numFmtId="172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14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171" fontId="0" fillId="2" borderId="2" xfId="0" applyNumberFormat="1" applyFill="1" applyBorder="1" applyAlignment="1">
      <alignment horizontal="center" vertical="center"/>
    </xf>
    <xf numFmtId="171" fontId="5" fillId="2" borderId="2" xfId="1" applyNumberFormat="1" applyFont="1" applyFill="1" applyBorder="1" applyAlignment="1">
      <alignment horizontal="center" vertical="center"/>
    </xf>
    <xf numFmtId="175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left" vertical="center"/>
    </xf>
    <xf numFmtId="0" fontId="0" fillId="3" borderId="0" xfId="0" applyFill="1" applyAlignment="1">
      <alignment horizontal="center" vertical="center"/>
    </xf>
    <xf numFmtId="172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0" fontId="0" fillId="0" borderId="10" xfId="0" applyNumberFormat="1" applyBorder="1" applyAlignment="1">
      <alignment horizontal="center" vertical="center"/>
    </xf>
    <xf numFmtId="170" fontId="0" fillId="0" borderId="11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3" fillId="0" borderId="0" xfId="0" applyNumberFormat="1" applyFont="1" applyAlignment="1">
      <alignment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71" fontId="5" fillId="2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5" borderId="0" xfId="0" applyFill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5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B-40-340</a:t>
            </a:r>
            <a:r>
              <a:rPr lang="en-US" baseline="0"/>
              <a:t> East Side/ Down Stream</a:t>
            </a:r>
            <a:endParaRPr lang="en-US"/>
          </a:p>
        </c:rich>
      </c:tx>
      <c:layout>
        <c:manualLayout>
          <c:xMode val="edge"/>
          <c:yMode val="edge"/>
          <c:x val="0.27968923418423974"/>
          <c:y val="1.957600127570260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987791342952274"/>
          <c:y val="0.12234910277324634"/>
          <c:w val="0.75915649278579378"/>
          <c:h val="0.74061990212071793"/>
        </c:manualLayout>
      </c:layout>
      <c:scatterChart>
        <c:scatterStyle val="smoothMarker"/>
        <c:ser>
          <c:idx val="0"/>
          <c:order val="0"/>
          <c:tx>
            <c:v>2012</c:v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pPr>
              <a:solidFill>
                <a:schemeClr val="bg2">
                  <a:lumMod val="50000"/>
                </a:schemeClr>
              </a:solidFill>
            </c:spPr>
          </c:marker>
          <c:xVal>
            <c:numRef>
              <c:f>Elevations!$A$12:$A$46</c:f>
              <c:numCache>
                <c:formatCode>0.0</c:formatCode>
                <c:ptCount val="35"/>
                <c:pt idx="0">
                  <c:v>-9.8000000000000007</c:v>
                </c:pt>
                <c:pt idx="1">
                  <c:v>0</c:v>
                </c:pt>
                <c:pt idx="2">
                  <c:v>10</c:v>
                </c:pt>
                <c:pt idx="3">
                  <c:v>20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50</c:v>
                </c:pt>
                <c:pt idx="8">
                  <c:v>60</c:v>
                </c:pt>
                <c:pt idx="9">
                  <c:v>70</c:v>
                </c:pt>
                <c:pt idx="10">
                  <c:v>77</c:v>
                </c:pt>
                <c:pt idx="11">
                  <c:v>80</c:v>
                </c:pt>
                <c:pt idx="12">
                  <c:v>82</c:v>
                </c:pt>
                <c:pt idx="13">
                  <c:v>87</c:v>
                </c:pt>
                <c:pt idx="14">
                  <c:v>90</c:v>
                </c:pt>
                <c:pt idx="15">
                  <c:v>100</c:v>
                </c:pt>
                <c:pt idx="16">
                  <c:v>110</c:v>
                </c:pt>
                <c:pt idx="17">
                  <c:v>120</c:v>
                </c:pt>
                <c:pt idx="18">
                  <c:v>124</c:v>
                </c:pt>
                <c:pt idx="19">
                  <c:v>129</c:v>
                </c:pt>
                <c:pt idx="20">
                  <c:v>130</c:v>
                </c:pt>
                <c:pt idx="21">
                  <c:v>134</c:v>
                </c:pt>
                <c:pt idx="22">
                  <c:v>140</c:v>
                </c:pt>
                <c:pt idx="23">
                  <c:v>150</c:v>
                </c:pt>
                <c:pt idx="24">
                  <c:v>160</c:v>
                </c:pt>
                <c:pt idx="25">
                  <c:v>170</c:v>
                </c:pt>
                <c:pt idx="26">
                  <c:v>171</c:v>
                </c:pt>
                <c:pt idx="27">
                  <c:v>176</c:v>
                </c:pt>
                <c:pt idx="28">
                  <c:v>180</c:v>
                </c:pt>
                <c:pt idx="29">
                  <c:v>181</c:v>
                </c:pt>
                <c:pt idx="30">
                  <c:v>190</c:v>
                </c:pt>
                <c:pt idx="31">
                  <c:v>200</c:v>
                </c:pt>
                <c:pt idx="32">
                  <c:v>210</c:v>
                </c:pt>
                <c:pt idx="33">
                  <c:v>212.4</c:v>
                </c:pt>
                <c:pt idx="34">
                  <c:v>222.2</c:v>
                </c:pt>
              </c:numCache>
            </c:numRef>
          </c:xVal>
          <c:yVal>
            <c:numRef>
              <c:f>Elevations!$C$12:$C$46</c:f>
              <c:numCache>
                <c:formatCode>_(* #,##0.0_);_(* \(#,##0.0\);_(* "-"??_);_(@_)</c:formatCode>
                <c:ptCount val="35"/>
                <c:pt idx="0">
                  <c:v>118.795</c:v>
                </c:pt>
                <c:pt idx="1">
                  <c:v>114.795</c:v>
                </c:pt>
                <c:pt idx="2">
                  <c:v>110.69499999999999</c:v>
                </c:pt>
                <c:pt idx="3">
                  <c:v>106.795</c:v>
                </c:pt>
                <c:pt idx="4">
                  <c:v>106.295</c:v>
                </c:pt>
                <c:pt idx="5">
                  <c:v>106.395</c:v>
                </c:pt>
                <c:pt idx="6">
                  <c:v>106.395</c:v>
                </c:pt>
                <c:pt idx="7">
                  <c:v>106.995</c:v>
                </c:pt>
                <c:pt idx="8">
                  <c:v>107.295</c:v>
                </c:pt>
                <c:pt idx="9">
                  <c:v>107.495</c:v>
                </c:pt>
                <c:pt idx="10">
                  <c:v>107.295</c:v>
                </c:pt>
                <c:pt idx="11">
                  <c:v>106.69499999999999</c:v>
                </c:pt>
                <c:pt idx="12">
                  <c:v>106.595</c:v>
                </c:pt>
                <c:pt idx="13">
                  <c:v>105.895</c:v>
                </c:pt>
                <c:pt idx="14">
                  <c:v>105.095</c:v>
                </c:pt>
                <c:pt idx="15">
                  <c:v>102.295</c:v>
                </c:pt>
                <c:pt idx="16">
                  <c:v>99.795000000000002</c:v>
                </c:pt>
                <c:pt idx="17">
                  <c:v>99.194999999999993</c:v>
                </c:pt>
                <c:pt idx="18">
                  <c:v>99.394999999999996</c:v>
                </c:pt>
                <c:pt idx="19">
                  <c:v>100.395</c:v>
                </c:pt>
                <c:pt idx="20">
                  <c:v>100.595</c:v>
                </c:pt>
                <c:pt idx="21">
                  <c:v>101.795</c:v>
                </c:pt>
                <c:pt idx="22">
                  <c:v>102.495</c:v>
                </c:pt>
                <c:pt idx="23">
                  <c:v>102.795</c:v>
                </c:pt>
                <c:pt idx="24">
                  <c:v>102.795</c:v>
                </c:pt>
                <c:pt idx="25">
                  <c:v>103.095</c:v>
                </c:pt>
                <c:pt idx="26">
                  <c:v>103.095</c:v>
                </c:pt>
                <c:pt idx="27">
                  <c:v>103.595</c:v>
                </c:pt>
                <c:pt idx="28">
                  <c:v>105.19499999999999</c:v>
                </c:pt>
                <c:pt idx="29">
                  <c:v>105.19499999999999</c:v>
                </c:pt>
                <c:pt idx="30">
                  <c:v>107.295</c:v>
                </c:pt>
                <c:pt idx="31">
                  <c:v>110.395</c:v>
                </c:pt>
                <c:pt idx="32">
                  <c:v>113.795</c:v>
                </c:pt>
                <c:pt idx="33">
                  <c:v>115.395</c:v>
                </c:pt>
                <c:pt idx="34">
                  <c:v>119.595</c:v>
                </c:pt>
              </c:numCache>
            </c:numRef>
          </c:yVal>
          <c:smooth val="1"/>
        </c:ser>
        <c:axId val="85623936"/>
        <c:axId val="85626240"/>
      </c:scatterChart>
      <c:valAx>
        <c:axId val="85623936"/>
        <c:scaling>
          <c:orientation val="minMax"/>
          <c:max val="230"/>
          <c:min val="-20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Along Bridge</a:t>
                </a:r>
              </a:p>
            </c:rich>
          </c:tx>
          <c:layout>
            <c:manualLayout>
              <c:xMode val="edge"/>
              <c:yMode val="edge"/>
              <c:x val="0.40954495005549391"/>
              <c:y val="0.91354011783009881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626240"/>
        <c:crosses val="autoZero"/>
        <c:crossBetween val="midCat"/>
        <c:majorUnit val="10"/>
        <c:minorUnit val="2"/>
      </c:valAx>
      <c:valAx>
        <c:axId val="85626240"/>
        <c:scaling>
          <c:orientation val="minMax"/>
          <c:max val="130"/>
          <c:min val="9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Elevation</a:t>
                </a:r>
              </a:p>
            </c:rich>
          </c:tx>
          <c:layout>
            <c:manualLayout>
              <c:xMode val="edge"/>
              <c:yMode val="edge"/>
              <c:x val="1.4428412874583796E-2"/>
              <c:y val="0.44208801486021143"/>
            </c:manualLayout>
          </c:layout>
          <c:spPr>
            <a:noFill/>
            <a:ln w="25400">
              <a:noFill/>
            </a:ln>
          </c:spPr>
        </c:title>
        <c:numFmt formatCode="_(* #,##0.0_);_(* \(#,##0.0\);_(* &quot;-&quot;??_);_(@_)" sourceLinked="1"/>
        <c:majorTickMark val="cross"/>
        <c:minorTickMark val="out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623936"/>
        <c:crosses val="autoZero"/>
        <c:crossBetween val="midCat"/>
        <c:majorUnit val="5"/>
        <c:min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2863485016648169"/>
          <c:y val="0.94938632670916134"/>
          <c:w val="7.8952228640676275E-2"/>
          <c:h val="3.535989035853281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B-40-340 West Side/Up Stream</a:t>
            </a:r>
          </a:p>
        </c:rich>
      </c:tx>
      <c:layout>
        <c:manualLayout>
          <c:xMode val="edge"/>
          <c:yMode val="edge"/>
          <c:x val="0.31063260425780109"/>
          <c:y val="2.39547642751552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543840177580466"/>
          <c:y val="0.12234912439223786"/>
          <c:w val="0.75915649278579356"/>
          <c:h val="0.74061990212071782"/>
        </c:manualLayout>
      </c:layout>
      <c:scatterChart>
        <c:scatterStyle val="smoothMarker"/>
        <c:ser>
          <c:idx val="0"/>
          <c:order val="0"/>
          <c:tx>
            <c:v>2012</c:v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pPr>
              <a:solidFill>
                <a:schemeClr val="bg2">
                  <a:lumMod val="50000"/>
                </a:schemeClr>
              </a:solidFill>
            </c:spPr>
          </c:marker>
          <c:xVal>
            <c:numRef>
              <c:f>Elevations!$A$54:$A$89</c:f>
              <c:numCache>
                <c:formatCode>0.0</c:formatCode>
                <c:ptCount val="36"/>
                <c:pt idx="0">
                  <c:v>-9.6999999999999993</c:v>
                </c:pt>
                <c:pt idx="1">
                  <c:v>0</c:v>
                </c:pt>
                <c:pt idx="2">
                  <c:v>10</c:v>
                </c:pt>
                <c:pt idx="3">
                  <c:v>20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50</c:v>
                </c:pt>
                <c:pt idx="8">
                  <c:v>60</c:v>
                </c:pt>
                <c:pt idx="9">
                  <c:v>70</c:v>
                </c:pt>
                <c:pt idx="10">
                  <c:v>77</c:v>
                </c:pt>
                <c:pt idx="11">
                  <c:v>80</c:v>
                </c:pt>
                <c:pt idx="12">
                  <c:v>82</c:v>
                </c:pt>
                <c:pt idx="13">
                  <c:v>87</c:v>
                </c:pt>
                <c:pt idx="14">
                  <c:v>90</c:v>
                </c:pt>
                <c:pt idx="15">
                  <c:v>100</c:v>
                </c:pt>
                <c:pt idx="16">
                  <c:v>110</c:v>
                </c:pt>
                <c:pt idx="17">
                  <c:v>120</c:v>
                </c:pt>
                <c:pt idx="18">
                  <c:v>124</c:v>
                </c:pt>
                <c:pt idx="19">
                  <c:v>129</c:v>
                </c:pt>
                <c:pt idx="20">
                  <c:v>130</c:v>
                </c:pt>
                <c:pt idx="21">
                  <c:v>134</c:v>
                </c:pt>
                <c:pt idx="22">
                  <c:v>140</c:v>
                </c:pt>
                <c:pt idx="23">
                  <c:v>150</c:v>
                </c:pt>
                <c:pt idx="24">
                  <c:v>160</c:v>
                </c:pt>
                <c:pt idx="25">
                  <c:v>170</c:v>
                </c:pt>
                <c:pt idx="26">
                  <c:v>171</c:v>
                </c:pt>
                <c:pt idx="27">
                  <c:v>176</c:v>
                </c:pt>
                <c:pt idx="28">
                  <c:v>180</c:v>
                </c:pt>
                <c:pt idx="29">
                  <c:v>181</c:v>
                </c:pt>
                <c:pt idx="30">
                  <c:v>187</c:v>
                </c:pt>
                <c:pt idx="31">
                  <c:v>190</c:v>
                </c:pt>
                <c:pt idx="32">
                  <c:v>200</c:v>
                </c:pt>
                <c:pt idx="33">
                  <c:v>210</c:v>
                </c:pt>
                <c:pt idx="34">
                  <c:v>212.4</c:v>
                </c:pt>
                <c:pt idx="35">
                  <c:v>222.2</c:v>
                </c:pt>
              </c:numCache>
            </c:numRef>
          </c:xVal>
          <c:yVal>
            <c:numRef>
              <c:f>Elevations!$C$54:$C$89</c:f>
              <c:numCache>
                <c:formatCode>_(* #,##0.0_);_(* \(#,##0.0\);_(* "-"??_);_(@_)</c:formatCode>
                <c:ptCount val="36"/>
                <c:pt idx="0">
                  <c:v>117.06</c:v>
                </c:pt>
                <c:pt idx="1">
                  <c:v>113.46</c:v>
                </c:pt>
                <c:pt idx="2">
                  <c:v>110.75999999999999</c:v>
                </c:pt>
                <c:pt idx="3">
                  <c:v>107.16</c:v>
                </c:pt>
                <c:pt idx="4">
                  <c:v>105.96</c:v>
                </c:pt>
                <c:pt idx="5">
                  <c:v>105.56</c:v>
                </c:pt>
                <c:pt idx="6">
                  <c:v>105.36</c:v>
                </c:pt>
                <c:pt idx="7">
                  <c:v>105.25999999999999</c:v>
                </c:pt>
                <c:pt idx="8">
                  <c:v>105.56</c:v>
                </c:pt>
                <c:pt idx="9">
                  <c:v>103.86</c:v>
                </c:pt>
                <c:pt idx="10">
                  <c:v>101.96</c:v>
                </c:pt>
                <c:pt idx="11">
                  <c:v>101.96</c:v>
                </c:pt>
                <c:pt idx="12">
                  <c:v>100.75999999999999</c:v>
                </c:pt>
                <c:pt idx="13">
                  <c:v>100.46</c:v>
                </c:pt>
                <c:pt idx="14">
                  <c:v>99.96</c:v>
                </c:pt>
                <c:pt idx="15">
                  <c:v>98.759999999999991</c:v>
                </c:pt>
                <c:pt idx="16">
                  <c:v>98.56</c:v>
                </c:pt>
                <c:pt idx="17">
                  <c:v>97.96</c:v>
                </c:pt>
                <c:pt idx="18">
                  <c:v>98.06</c:v>
                </c:pt>
                <c:pt idx="19">
                  <c:v>98.259999999999991</c:v>
                </c:pt>
                <c:pt idx="20">
                  <c:v>98.46</c:v>
                </c:pt>
                <c:pt idx="21">
                  <c:v>98.46</c:v>
                </c:pt>
                <c:pt idx="22">
                  <c:v>99.46</c:v>
                </c:pt>
                <c:pt idx="23">
                  <c:v>102.06</c:v>
                </c:pt>
                <c:pt idx="24">
                  <c:v>104.75999999999999</c:v>
                </c:pt>
                <c:pt idx="25">
                  <c:v>106.25999999999999</c:v>
                </c:pt>
                <c:pt idx="26">
                  <c:v>106.25999999999999</c:v>
                </c:pt>
                <c:pt idx="27">
                  <c:v>106.56</c:v>
                </c:pt>
                <c:pt idx="28">
                  <c:v>106.16</c:v>
                </c:pt>
                <c:pt idx="29">
                  <c:v>106.06</c:v>
                </c:pt>
                <c:pt idx="30">
                  <c:v>105.56</c:v>
                </c:pt>
                <c:pt idx="31">
                  <c:v>106.96</c:v>
                </c:pt>
                <c:pt idx="32">
                  <c:v>110.75999999999999</c:v>
                </c:pt>
                <c:pt idx="33">
                  <c:v>114.16</c:v>
                </c:pt>
                <c:pt idx="34">
                  <c:v>114.96</c:v>
                </c:pt>
                <c:pt idx="35">
                  <c:v>116.96</c:v>
                </c:pt>
              </c:numCache>
            </c:numRef>
          </c:yVal>
          <c:smooth val="1"/>
        </c:ser>
        <c:axId val="79499648"/>
        <c:axId val="79501184"/>
      </c:scatterChart>
      <c:valAx>
        <c:axId val="79499648"/>
        <c:scaling>
          <c:orientation val="minMax"/>
          <c:max val="230"/>
          <c:min val="-20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Along Bridge</a:t>
                </a:r>
              </a:p>
            </c:rich>
          </c:tx>
          <c:layout>
            <c:manualLayout>
              <c:xMode val="edge"/>
              <c:yMode val="edge"/>
              <c:x val="0.40954494021580634"/>
              <c:y val="0.91354011783009881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501184"/>
        <c:crosses val="autoZero"/>
        <c:crossBetween val="midCat"/>
        <c:majorUnit val="10"/>
        <c:minorUnit val="2"/>
      </c:valAx>
      <c:valAx>
        <c:axId val="79501184"/>
        <c:scaling>
          <c:orientation val="minMax"/>
          <c:max val="130"/>
          <c:min val="9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Elevation</a:t>
                </a:r>
              </a:p>
            </c:rich>
          </c:tx>
          <c:layout>
            <c:manualLayout>
              <c:xMode val="edge"/>
              <c:yMode val="edge"/>
              <c:x val="1.4428463108778071E-2"/>
              <c:y val="0.44208801486021143"/>
            </c:manualLayout>
          </c:layout>
          <c:spPr>
            <a:noFill/>
            <a:ln w="25400">
              <a:noFill/>
            </a:ln>
          </c:spPr>
        </c:title>
        <c:numFmt formatCode="_(* #,##0.0_);_(* \(#,##0.0\);_(* &quot;-&quot;??_);_(@_)" sourceLinked="1"/>
        <c:majorTickMark val="cross"/>
        <c:minorTickMark val="out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499648"/>
        <c:crosses val="autoZero"/>
        <c:crossBetween val="midCat"/>
        <c:majorUnit val="5"/>
        <c:min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2863482064741905"/>
          <c:y val="0.94938632670916134"/>
          <c:w val="7.8952230971128606E-2"/>
          <c:h val="3.535989035853281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7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7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007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0.17506</cdr:x>
      <cdr:y>0.18422</cdr:y>
    </cdr:from>
    <cdr:to>
      <cdr:x>0.21626</cdr:x>
      <cdr:y>0.23323</cdr:y>
    </cdr:to>
    <cdr:sp macro="" textlink="">
      <cdr:nvSpPr>
        <cdr:cNvPr id="1079" name="Line 5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502363" y="1070365"/>
          <a:ext cx="353579" cy="28476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0.7816</cdr:x>
      <cdr:y>0.191</cdr:y>
    </cdr:from>
    <cdr:to>
      <cdr:x>0.8185</cdr:x>
      <cdr:y>0.22918</cdr:y>
    </cdr:to>
    <cdr:sp macro="" textlink="">
      <cdr:nvSpPr>
        <cdr:cNvPr id="1080" name="Line 5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696991" y="1107928"/>
          <a:ext cx="318822" cy="22147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0.19731</cdr:x>
      <cdr:y>0.12692</cdr:y>
    </cdr:from>
    <cdr:to>
      <cdr:x>0.29864</cdr:x>
      <cdr:y>0.19267</cdr:y>
    </cdr:to>
    <cdr:sp macro="" textlink="">
      <cdr:nvSpPr>
        <cdr:cNvPr id="1081" name="Text Box 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93305" y="737438"/>
          <a:ext cx="869617" cy="382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C.L. of North Abutment</a:t>
          </a:r>
        </a:p>
        <a:p xmlns:a="http://schemas.openxmlformats.org/drawingml/2006/main"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0.70763</cdr:x>
      <cdr:y>0.13966</cdr:y>
    </cdr:from>
    <cdr:to>
      <cdr:x>0.80678</cdr:x>
      <cdr:y>0.20282</cdr:y>
    </cdr:to>
    <cdr:sp macro="" textlink="">
      <cdr:nvSpPr>
        <cdr:cNvPr id="1082" name="Text Box 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4294" y="810136"/>
          <a:ext cx="848763" cy="3663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C.L. of South Abutment</a:t>
          </a:r>
        </a:p>
      </cdr:txBody>
    </cdr:sp>
  </cdr:relSizeAnchor>
  <cdr:relSizeAnchor xmlns:cdr="http://schemas.openxmlformats.org/drawingml/2006/chartDrawing">
    <cdr:from>
      <cdr:x>0.43251</cdr:x>
      <cdr:y>0.26198</cdr:y>
    </cdr:from>
    <cdr:to>
      <cdr:x>0.45196</cdr:x>
      <cdr:y>0.31399</cdr:y>
    </cdr:to>
    <cdr:sp macro="" textlink="">
      <cdr:nvSpPr>
        <cdr:cNvPr id="26" name="Line 4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711843" y="1519673"/>
          <a:ext cx="166921" cy="3016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0.45454</cdr:x>
      <cdr:y>0.21272</cdr:y>
    </cdr:from>
    <cdr:to>
      <cdr:x>0.54006</cdr:x>
      <cdr:y>0.27515</cdr:y>
    </cdr:to>
    <cdr:sp macro="" textlink="">
      <cdr:nvSpPr>
        <cdr:cNvPr id="27" name="Text Box 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00905" y="1233930"/>
          <a:ext cx="733935" cy="362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T.O. Deck EL = 119.87</a:t>
          </a:r>
        </a:p>
      </cdr:txBody>
    </cdr:sp>
  </cdr:relSizeAnchor>
  <cdr:relSizeAnchor xmlns:cdr="http://schemas.openxmlformats.org/drawingml/2006/chartDrawing">
    <cdr:from>
      <cdr:x>0.41027</cdr:x>
      <cdr:y>0.43524</cdr:y>
    </cdr:from>
    <cdr:to>
      <cdr:x>0.5824</cdr:x>
      <cdr:y>0.53985</cdr:y>
    </cdr:to>
    <cdr:sp macro="" textlink="">
      <cdr:nvSpPr>
        <cdr:cNvPr id="28" name="TextBox 1"/>
        <cdr:cNvSpPr txBox="1"/>
      </cdr:nvSpPr>
      <cdr:spPr>
        <a:xfrm xmlns:a="http://schemas.openxmlformats.org/drawingml/2006/main">
          <a:off x="3520955" y="2524690"/>
          <a:ext cx="1477224" cy="6068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rgbClr val="0070C0"/>
              </a:solidFill>
            </a:rPr>
            <a:t>WATER ELEVATION:</a:t>
          </a:r>
        </a:p>
        <a:p xmlns:a="http://schemas.openxmlformats.org/drawingml/2006/main">
          <a:pPr algn="ctr"/>
          <a:r>
            <a:rPr lang="en-US" sz="1000">
              <a:solidFill>
                <a:srgbClr val="0070C0"/>
              </a:solidFill>
            </a:rPr>
            <a:t> 6/19/12</a:t>
          </a:r>
        </a:p>
        <a:p xmlns:a="http://schemas.openxmlformats.org/drawingml/2006/main">
          <a:pPr algn="ctr"/>
          <a:r>
            <a:rPr lang="en-US" sz="1000" u="none">
              <a:solidFill>
                <a:srgbClr val="0070C0"/>
              </a:solidFill>
            </a:rPr>
            <a:t>106.9</a:t>
          </a:r>
          <a:r>
            <a:rPr lang="en-US" sz="1000" u="sng" baseline="0">
              <a:solidFill>
                <a:srgbClr val="0070C0"/>
              </a:solidFill>
            </a:rPr>
            <a:t>            </a:t>
          </a:r>
          <a:endParaRPr lang="en-US" sz="1000" u="sng">
            <a:solidFill>
              <a:srgbClr val="0070C0"/>
            </a:solidFill>
          </a:endParaRPr>
        </a:p>
        <a:p xmlns:a="http://schemas.openxmlformats.org/drawingml/2006/main">
          <a:endParaRPr lang="en-US" sz="1100" u="sng"/>
        </a:p>
      </cdr:txBody>
    </cdr:sp>
  </cdr:relSizeAnchor>
  <cdr:relSizeAnchor xmlns:cdr="http://schemas.openxmlformats.org/drawingml/2006/chartDrawing">
    <cdr:from>
      <cdr:x>0.17049</cdr:x>
      <cdr:y>0.31317</cdr:y>
    </cdr:from>
    <cdr:to>
      <cdr:x>0.81682</cdr:x>
      <cdr:y>0.33518</cdr:y>
    </cdr:to>
    <cdr:sp macro="" textlink="">
      <cdr:nvSpPr>
        <cdr:cNvPr id="22" name="Rectangle 21"/>
        <cdr:cNvSpPr/>
      </cdr:nvSpPr>
      <cdr:spPr bwMode="auto">
        <a:xfrm xmlns:a="http://schemas.openxmlformats.org/drawingml/2006/main">
          <a:off x="1463114" y="1816622"/>
          <a:ext cx="5538252" cy="12765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85000"/>
            <a:alpha val="50000"/>
          </a:sys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0.2563</cdr:x>
      <cdr:y>0.71488</cdr:y>
    </cdr:from>
    <cdr:to>
      <cdr:x>0.26888</cdr:x>
      <cdr:y>0.75331</cdr:y>
    </cdr:to>
    <cdr:sp macro="" textlink="">
      <cdr:nvSpPr>
        <cdr:cNvPr id="47" name="Line 5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199588" y="4146832"/>
          <a:ext cx="107942" cy="22288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0.5435</cdr:x>
      <cdr:y>0.71489</cdr:y>
    </cdr:from>
    <cdr:to>
      <cdr:x>0.55495</cdr:x>
      <cdr:y>0.75669</cdr:y>
    </cdr:to>
    <cdr:sp macro="" textlink="">
      <cdr:nvSpPr>
        <cdr:cNvPr id="48" name="Line 5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664304" y="4146864"/>
          <a:ext cx="98250" cy="24249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0.39818</cdr:x>
      <cdr:y>0.71488</cdr:y>
    </cdr:from>
    <cdr:to>
      <cdr:x>0.41192</cdr:x>
      <cdr:y>0.75669</cdr:y>
    </cdr:to>
    <cdr:sp macro="" textlink="">
      <cdr:nvSpPr>
        <cdr:cNvPr id="49" name="Line 5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417216" y="4146848"/>
          <a:ext cx="117850" cy="24250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0.60031</cdr:x>
      <cdr:y>0.73341</cdr:y>
    </cdr:from>
    <cdr:to>
      <cdr:x>0.70583</cdr:x>
      <cdr:y>0.80608</cdr:y>
    </cdr:to>
    <cdr:sp macro="" textlink="">
      <cdr:nvSpPr>
        <cdr:cNvPr id="50" name="TextBox 4"/>
        <cdr:cNvSpPr txBox="1"/>
      </cdr:nvSpPr>
      <cdr:spPr>
        <a:xfrm xmlns:a="http://schemas.openxmlformats.org/drawingml/2006/main">
          <a:off x="5145425" y="4254291"/>
          <a:ext cx="903430" cy="4215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/>
            <a:t>B.O. Pier 1</a:t>
          </a:r>
        </a:p>
        <a:p xmlns:a="http://schemas.openxmlformats.org/drawingml/2006/main">
          <a:r>
            <a:rPr lang="en-US" sz="1100"/>
            <a:t>EL=98.00</a:t>
          </a:r>
        </a:p>
      </cdr:txBody>
    </cdr:sp>
  </cdr:relSizeAnchor>
  <cdr:relSizeAnchor xmlns:cdr="http://schemas.openxmlformats.org/drawingml/2006/chartDrawing">
    <cdr:from>
      <cdr:x>0.45882</cdr:x>
      <cdr:y>0.73172</cdr:y>
    </cdr:from>
    <cdr:to>
      <cdr:x>0.55952</cdr:x>
      <cdr:y>0.80777</cdr:y>
    </cdr:to>
    <cdr:sp macro="" textlink="">
      <cdr:nvSpPr>
        <cdr:cNvPr id="51" name="TextBox 5"/>
        <cdr:cNvSpPr txBox="1"/>
      </cdr:nvSpPr>
      <cdr:spPr>
        <a:xfrm xmlns:a="http://schemas.openxmlformats.org/drawingml/2006/main">
          <a:off x="3937621" y="4244487"/>
          <a:ext cx="864210" cy="4411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>
              <a:latin typeface="Calibri"/>
            </a:rPr>
            <a:t>B.O. Pier 2</a:t>
          </a:r>
          <a:endParaRPr lang="en-US"/>
        </a:p>
        <a:p xmlns:a="http://schemas.openxmlformats.org/drawingml/2006/main">
          <a:r>
            <a:rPr lang="en-US" sz="1100">
              <a:latin typeface="Calibri"/>
            </a:rPr>
            <a:t>EL=98.00</a:t>
          </a:r>
          <a:endParaRPr lang="en-US"/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0.31466</cdr:x>
      <cdr:y>0.7351</cdr:y>
    </cdr:from>
    <cdr:to>
      <cdr:x>0.41649</cdr:x>
      <cdr:y>0.81115</cdr:y>
    </cdr:to>
    <cdr:sp macro="" textlink="">
      <cdr:nvSpPr>
        <cdr:cNvPr id="52" name="TextBox 6"/>
        <cdr:cNvSpPr txBox="1"/>
      </cdr:nvSpPr>
      <cdr:spPr>
        <a:xfrm xmlns:a="http://schemas.openxmlformats.org/drawingml/2006/main">
          <a:off x="2700448" y="4264110"/>
          <a:ext cx="873907" cy="4411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>
              <a:latin typeface="Calibri"/>
            </a:rPr>
            <a:t>B.O. Pier 3</a:t>
          </a:r>
          <a:endParaRPr lang="en-US"/>
        </a:p>
        <a:p xmlns:a="http://schemas.openxmlformats.org/drawingml/2006/main">
          <a:r>
            <a:rPr lang="en-US" sz="1100">
              <a:latin typeface="Calibri"/>
            </a:rPr>
            <a:t>EL=98.00</a:t>
          </a:r>
          <a:endParaRPr lang="en-US"/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0.41878</cdr:x>
      <cdr:y>0.21464</cdr:y>
    </cdr:from>
    <cdr:to>
      <cdr:x>0.41878</cdr:x>
      <cdr:y>0.86192</cdr:y>
    </cdr:to>
    <cdr:sp macro="" textlink="">
      <cdr:nvSpPr>
        <cdr:cNvPr id="56" name="Straight Connector 55"/>
        <cdr:cNvSpPr/>
      </cdr:nvSpPr>
      <cdr:spPr bwMode="auto">
        <a:xfrm xmlns:a="http://schemas.openxmlformats.org/drawingml/2006/main" rot="16200000" flipH="1" flipV="1">
          <a:off x="1713528" y="3127532"/>
          <a:ext cx="3760882" cy="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dashDot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0.27575</cdr:x>
      <cdr:y>0.21633</cdr:y>
    </cdr:from>
    <cdr:to>
      <cdr:x>0.27575</cdr:x>
      <cdr:y>0.86192</cdr:y>
    </cdr:to>
    <cdr:sp macro="" textlink="">
      <cdr:nvSpPr>
        <cdr:cNvPr id="57" name="Straight Connector 56"/>
        <cdr:cNvSpPr/>
      </cdr:nvSpPr>
      <cdr:spPr bwMode="auto">
        <a:xfrm xmlns:a="http://schemas.openxmlformats.org/drawingml/2006/main" rot="16200000" flipH="1" flipV="1">
          <a:off x="490964" y="3132415"/>
          <a:ext cx="3751062" cy="5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dashDot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0.5618</cdr:x>
      <cdr:y>0.21464</cdr:y>
    </cdr:from>
    <cdr:to>
      <cdr:x>0.5618</cdr:x>
      <cdr:y>0.86023</cdr:y>
    </cdr:to>
    <cdr:sp macro="" textlink="">
      <cdr:nvSpPr>
        <cdr:cNvPr id="58" name="Straight Connector 57"/>
        <cdr:cNvSpPr/>
      </cdr:nvSpPr>
      <cdr:spPr bwMode="auto">
        <a:xfrm xmlns:a="http://schemas.openxmlformats.org/drawingml/2006/main" rot="16200000" flipH="1" flipV="1">
          <a:off x="2945880" y="3122614"/>
          <a:ext cx="3751063" cy="1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dashDot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0.16706</cdr:x>
      <cdr:y>0.64077</cdr:y>
    </cdr:from>
    <cdr:to>
      <cdr:x>0.27233</cdr:x>
      <cdr:y>0.71344</cdr:y>
    </cdr:to>
    <cdr:sp macro="" textlink="">
      <cdr:nvSpPr>
        <cdr:cNvPr id="62" name="TextBox 4"/>
        <cdr:cNvSpPr txBox="1"/>
      </cdr:nvSpPr>
      <cdr:spPr>
        <a:xfrm xmlns:a="http://schemas.openxmlformats.org/drawingml/2006/main">
          <a:off x="1433678" y="3716912"/>
          <a:ext cx="903430" cy="4215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B.O. Abut.</a:t>
          </a:r>
        </a:p>
        <a:p xmlns:a="http://schemas.openxmlformats.org/drawingml/2006/main">
          <a:r>
            <a:rPr lang="en-US" sz="1100"/>
            <a:t>EL=104.00</a:t>
          </a:r>
        </a:p>
      </cdr:txBody>
    </cdr:sp>
  </cdr:relSizeAnchor>
  <cdr:relSizeAnchor xmlns:cdr="http://schemas.openxmlformats.org/drawingml/2006/chartDrawing">
    <cdr:from>
      <cdr:x>0.7241</cdr:x>
      <cdr:y>0.69328</cdr:y>
    </cdr:from>
    <cdr:to>
      <cdr:x>0.82962</cdr:x>
      <cdr:y>0.76596</cdr:y>
    </cdr:to>
    <cdr:sp macro="" textlink="">
      <cdr:nvSpPr>
        <cdr:cNvPr id="63" name="TextBox 4"/>
        <cdr:cNvSpPr txBox="1"/>
      </cdr:nvSpPr>
      <cdr:spPr>
        <a:xfrm xmlns:a="http://schemas.openxmlformats.org/drawingml/2006/main">
          <a:off x="6205694" y="4021528"/>
          <a:ext cx="903430" cy="4215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B.O. Abut.</a:t>
          </a:r>
        </a:p>
        <a:p xmlns:a="http://schemas.openxmlformats.org/drawingml/2006/main">
          <a:r>
            <a:rPr lang="en-US" sz="1100"/>
            <a:t>EL=104.00</a:t>
          </a:r>
        </a:p>
      </cdr:txBody>
    </cdr:sp>
  </cdr:relSizeAnchor>
  <cdr:relSizeAnchor xmlns:cdr="http://schemas.openxmlformats.org/drawingml/2006/chartDrawing">
    <cdr:from>
      <cdr:x>0.79622</cdr:x>
      <cdr:y>0.60364</cdr:y>
    </cdr:from>
    <cdr:to>
      <cdr:x>0.8102</cdr:x>
      <cdr:y>0.69913</cdr:y>
    </cdr:to>
    <cdr:sp macro="" textlink="">
      <cdr:nvSpPr>
        <cdr:cNvPr id="66" name="Line 5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6824613" y="3501564"/>
          <a:ext cx="117809" cy="55392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0.17621</cdr:x>
      <cdr:y>0.60195</cdr:y>
    </cdr:from>
    <cdr:to>
      <cdr:x>0.19337</cdr:x>
      <cdr:y>0.64496</cdr:y>
    </cdr:to>
    <cdr:sp macro="" textlink="">
      <cdr:nvSpPr>
        <cdr:cNvPr id="67" name="Line 5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512242" y="3491747"/>
          <a:ext cx="147268" cy="2495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0.81682</cdr:x>
      <cdr:y>0.12168</cdr:y>
    </cdr:from>
    <cdr:to>
      <cdr:x>0.81682</cdr:x>
      <cdr:y>0.86023</cdr:y>
    </cdr:to>
    <cdr:sp macro="" textlink="">
      <cdr:nvSpPr>
        <cdr:cNvPr id="53" name="Straight Connector 52"/>
        <cdr:cNvSpPr/>
      </cdr:nvSpPr>
      <cdr:spPr bwMode="auto">
        <a:xfrm xmlns:a="http://schemas.openxmlformats.org/drawingml/2006/main" rot="16200000" flipH="1" flipV="1">
          <a:off x="4859297" y="2847895"/>
          <a:ext cx="4284126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dashDot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0.70583</cdr:x>
      <cdr:y>0.21295</cdr:y>
    </cdr:from>
    <cdr:to>
      <cdr:x>0.70583</cdr:x>
      <cdr:y>0.85854</cdr:y>
    </cdr:to>
    <cdr:sp macro="" textlink="">
      <cdr:nvSpPr>
        <cdr:cNvPr id="54" name="Straight Connector 53"/>
        <cdr:cNvSpPr/>
      </cdr:nvSpPr>
      <cdr:spPr bwMode="auto">
        <a:xfrm xmlns:a="http://schemas.openxmlformats.org/drawingml/2006/main" rot="16200000" flipH="1" flipV="1">
          <a:off x="4173342" y="3112795"/>
          <a:ext cx="3751063" cy="1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dashDot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0.81224</cdr:x>
      <cdr:y>0.31266</cdr:y>
    </cdr:from>
    <cdr:to>
      <cdr:x>0.84567</cdr:x>
      <cdr:y>0.56709</cdr:y>
    </cdr:to>
    <cdr:sp macro="" textlink="">
      <cdr:nvSpPr>
        <cdr:cNvPr id="64" name="Rectangle 63"/>
        <cdr:cNvSpPr/>
      </cdr:nvSpPr>
      <cdr:spPr bwMode="auto">
        <a:xfrm xmlns:a="http://schemas.openxmlformats.org/drawingml/2006/main">
          <a:off x="6962088" y="1813655"/>
          <a:ext cx="284746" cy="147590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0.14074</cdr:x>
      <cdr:y>0.31266</cdr:y>
    </cdr:from>
    <cdr:to>
      <cdr:x>0.17621</cdr:x>
      <cdr:y>0.5654</cdr:y>
    </cdr:to>
    <cdr:sp macro="" textlink="">
      <cdr:nvSpPr>
        <cdr:cNvPr id="65" name="Rectangle 64"/>
        <cdr:cNvSpPr/>
      </cdr:nvSpPr>
      <cdr:spPr bwMode="auto">
        <a:xfrm xmlns:a="http://schemas.openxmlformats.org/drawingml/2006/main">
          <a:off x="1207835" y="1813654"/>
          <a:ext cx="304382" cy="146608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85000"/>
            <a:alpha val="50000"/>
          </a:sys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0.17391</cdr:x>
      <cdr:y>0.7368</cdr:y>
    </cdr:from>
    <cdr:to>
      <cdr:x>0.27461</cdr:x>
      <cdr:y>0.81285</cdr:y>
    </cdr:to>
    <cdr:sp macro="" textlink="">
      <cdr:nvSpPr>
        <cdr:cNvPr id="77" name="TextBox 5"/>
        <cdr:cNvSpPr txBox="1"/>
      </cdr:nvSpPr>
      <cdr:spPr>
        <a:xfrm xmlns:a="http://schemas.openxmlformats.org/drawingml/2006/main">
          <a:off x="1492535" y="4273979"/>
          <a:ext cx="864210" cy="4411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>
              <a:latin typeface="Calibri"/>
            </a:rPr>
            <a:t>B.O. Pier 4</a:t>
          </a:r>
          <a:endParaRPr lang="en-US"/>
        </a:p>
        <a:p xmlns:a="http://schemas.openxmlformats.org/drawingml/2006/main">
          <a:r>
            <a:rPr lang="en-US" sz="1100">
              <a:latin typeface="Calibri"/>
            </a:rPr>
            <a:t>EL=98.00</a:t>
          </a:r>
          <a:endParaRPr lang="en-US"/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0.68752</cdr:x>
      <cdr:y>0.71489</cdr:y>
    </cdr:from>
    <cdr:to>
      <cdr:x>0.69897</cdr:x>
      <cdr:y>0.75669</cdr:y>
    </cdr:to>
    <cdr:sp macro="" textlink="">
      <cdr:nvSpPr>
        <cdr:cNvPr id="78" name="Line 5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891752" y="4146864"/>
          <a:ext cx="98215" cy="24249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0.13502</cdr:x>
      <cdr:y>0.5654</cdr:y>
    </cdr:from>
    <cdr:to>
      <cdr:x>0.18079</cdr:x>
      <cdr:y>0.60264</cdr:y>
    </cdr:to>
    <cdr:sp macro="" textlink="">
      <cdr:nvSpPr>
        <cdr:cNvPr id="39" name="Rectangle 38"/>
        <cdr:cNvSpPr/>
      </cdr:nvSpPr>
      <cdr:spPr bwMode="auto">
        <a:xfrm xmlns:a="http://schemas.openxmlformats.org/drawingml/2006/main">
          <a:off x="1158712" y="3279742"/>
          <a:ext cx="392792" cy="21601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50000"/>
          </a:srgb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0.80677</cdr:x>
      <cdr:y>0.56709</cdr:y>
    </cdr:from>
    <cdr:to>
      <cdr:x>0.85254</cdr:x>
      <cdr:y>0.60433</cdr:y>
    </cdr:to>
    <cdr:sp macro="" textlink="">
      <cdr:nvSpPr>
        <cdr:cNvPr id="42" name="Rectangle 41"/>
        <cdr:cNvSpPr/>
      </cdr:nvSpPr>
      <cdr:spPr bwMode="auto">
        <a:xfrm xmlns:a="http://schemas.openxmlformats.org/drawingml/2006/main">
          <a:off x="6912989" y="3289562"/>
          <a:ext cx="392792" cy="21601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50000"/>
          </a:srgb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0.27004</cdr:x>
      <cdr:y>0.34481</cdr:y>
    </cdr:from>
    <cdr:to>
      <cdr:x>0.28034</cdr:x>
      <cdr:y>0.67375</cdr:y>
    </cdr:to>
    <cdr:sp macro="" textlink="">
      <cdr:nvSpPr>
        <cdr:cNvPr id="43" name="Rectangle 42"/>
        <cdr:cNvSpPr/>
      </cdr:nvSpPr>
      <cdr:spPr bwMode="auto">
        <a:xfrm xmlns:a="http://schemas.openxmlformats.org/drawingml/2006/main">
          <a:off x="2317460" y="2000124"/>
          <a:ext cx="88382" cy="190809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  <a:alpha val="50000"/>
          </a:sys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0.26203</cdr:x>
      <cdr:y>0.67375</cdr:y>
    </cdr:from>
    <cdr:to>
      <cdr:x>0.28948</cdr:x>
      <cdr:y>0.71438</cdr:y>
    </cdr:to>
    <cdr:sp macro="" textlink="">
      <cdr:nvSpPr>
        <cdr:cNvPr id="44" name="Rectangle 43"/>
        <cdr:cNvSpPr/>
      </cdr:nvSpPr>
      <cdr:spPr bwMode="auto">
        <a:xfrm xmlns:a="http://schemas.openxmlformats.org/drawingml/2006/main">
          <a:off x="2248708" y="3908230"/>
          <a:ext cx="235658" cy="23568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50000"/>
          </a:srgb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0.25745</cdr:x>
      <cdr:y>0.33518</cdr:y>
    </cdr:from>
    <cdr:to>
      <cdr:x>0.29521</cdr:x>
      <cdr:y>0.34534</cdr:y>
    </cdr:to>
    <cdr:sp macro="" textlink="">
      <cdr:nvSpPr>
        <cdr:cNvPr id="45" name="Rectangle 44"/>
        <cdr:cNvSpPr/>
      </cdr:nvSpPr>
      <cdr:spPr bwMode="auto">
        <a:xfrm xmlns:a="http://schemas.openxmlformats.org/drawingml/2006/main">
          <a:off x="2209407" y="1944278"/>
          <a:ext cx="324126" cy="589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85000"/>
            <a:alpha val="50000"/>
          </a:sys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0.41421</cdr:x>
      <cdr:y>0.34481</cdr:y>
    </cdr:from>
    <cdr:to>
      <cdr:x>0.4245</cdr:x>
      <cdr:y>0.67375</cdr:y>
    </cdr:to>
    <cdr:sp macro="" textlink="">
      <cdr:nvSpPr>
        <cdr:cNvPr id="46" name="Rectangle 45"/>
        <cdr:cNvSpPr/>
      </cdr:nvSpPr>
      <cdr:spPr bwMode="auto">
        <a:xfrm xmlns:a="http://schemas.openxmlformats.org/drawingml/2006/main">
          <a:off x="3554728" y="2000124"/>
          <a:ext cx="88382" cy="190809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  <a:alpha val="50000"/>
          </a:sys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0.4062</cdr:x>
      <cdr:y>0.67375</cdr:y>
    </cdr:from>
    <cdr:to>
      <cdr:x>0.43365</cdr:x>
      <cdr:y>0.71438</cdr:y>
    </cdr:to>
    <cdr:sp macro="" textlink="">
      <cdr:nvSpPr>
        <cdr:cNvPr id="55" name="Rectangle 54"/>
        <cdr:cNvSpPr/>
      </cdr:nvSpPr>
      <cdr:spPr bwMode="auto">
        <a:xfrm xmlns:a="http://schemas.openxmlformats.org/drawingml/2006/main">
          <a:off x="3485976" y="3908230"/>
          <a:ext cx="235658" cy="23568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50000"/>
          </a:srgb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0.40162</cdr:x>
      <cdr:y>0.33518</cdr:y>
    </cdr:from>
    <cdr:to>
      <cdr:x>0.43938</cdr:x>
      <cdr:y>0.34534</cdr:y>
    </cdr:to>
    <cdr:sp macro="" textlink="">
      <cdr:nvSpPr>
        <cdr:cNvPr id="59" name="Rectangle 58"/>
        <cdr:cNvSpPr/>
      </cdr:nvSpPr>
      <cdr:spPr bwMode="auto">
        <a:xfrm xmlns:a="http://schemas.openxmlformats.org/drawingml/2006/main">
          <a:off x="3446675" y="1944278"/>
          <a:ext cx="324126" cy="589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85000"/>
            <a:alpha val="50000"/>
          </a:sys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0.55609</cdr:x>
      <cdr:y>0.34481</cdr:y>
    </cdr:from>
    <cdr:to>
      <cdr:x>0.56639</cdr:x>
      <cdr:y>0.67375</cdr:y>
    </cdr:to>
    <cdr:sp macro="" textlink="">
      <cdr:nvSpPr>
        <cdr:cNvPr id="60" name="Rectangle 59"/>
        <cdr:cNvSpPr/>
      </cdr:nvSpPr>
      <cdr:spPr bwMode="auto">
        <a:xfrm xmlns:a="http://schemas.openxmlformats.org/drawingml/2006/main">
          <a:off x="4772357" y="2000125"/>
          <a:ext cx="88382" cy="190809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  <a:alpha val="50000"/>
          </a:sys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0.54808</cdr:x>
      <cdr:y>0.67375</cdr:y>
    </cdr:from>
    <cdr:to>
      <cdr:x>0.57554</cdr:x>
      <cdr:y>0.71438</cdr:y>
    </cdr:to>
    <cdr:sp macro="" textlink="">
      <cdr:nvSpPr>
        <cdr:cNvPr id="61" name="Rectangle 60"/>
        <cdr:cNvSpPr/>
      </cdr:nvSpPr>
      <cdr:spPr bwMode="auto">
        <a:xfrm xmlns:a="http://schemas.openxmlformats.org/drawingml/2006/main">
          <a:off x="4703605" y="3908231"/>
          <a:ext cx="235658" cy="23568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50000"/>
          </a:srgb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0.5435</cdr:x>
      <cdr:y>0.33518</cdr:y>
    </cdr:from>
    <cdr:to>
      <cdr:x>0.58126</cdr:x>
      <cdr:y>0.34534</cdr:y>
    </cdr:to>
    <cdr:sp macro="" textlink="">
      <cdr:nvSpPr>
        <cdr:cNvPr id="70" name="Rectangle 69"/>
        <cdr:cNvSpPr/>
      </cdr:nvSpPr>
      <cdr:spPr bwMode="auto">
        <a:xfrm xmlns:a="http://schemas.openxmlformats.org/drawingml/2006/main">
          <a:off x="4664304" y="1944279"/>
          <a:ext cx="324126" cy="589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85000"/>
            <a:alpha val="50000"/>
          </a:sys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0.70011</cdr:x>
      <cdr:y>0.34481</cdr:y>
    </cdr:from>
    <cdr:to>
      <cdr:x>0.71041</cdr:x>
      <cdr:y>0.67375</cdr:y>
    </cdr:to>
    <cdr:sp macro="" textlink="">
      <cdr:nvSpPr>
        <cdr:cNvPr id="71" name="Rectangle 70"/>
        <cdr:cNvSpPr/>
      </cdr:nvSpPr>
      <cdr:spPr bwMode="auto">
        <a:xfrm xmlns:a="http://schemas.openxmlformats.org/drawingml/2006/main">
          <a:off x="5999806" y="2000124"/>
          <a:ext cx="88382" cy="190809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  <a:alpha val="50000"/>
          </a:sys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0.6921</cdr:x>
      <cdr:y>0.67375</cdr:y>
    </cdr:from>
    <cdr:to>
      <cdr:x>0.71956</cdr:x>
      <cdr:y>0.71438</cdr:y>
    </cdr:to>
    <cdr:sp macro="" textlink="">
      <cdr:nvSpPr>
        <cdr:cNvPr id="75" name="Rectangle 74"/>
        <cdr:cNvSpPr/>
      </cdr:nvSpPr>
      <cdr:spPr bwMode="auto">
        <a:xfrm xmlns:a="http://schemas.openxmlformats.org/drawingml/2006/main">
          <a:off x="5931054" y="3908230"/>
          <a:ext cx="235658" cy="23568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50000"/>
          </a:srgb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0.68752</cdr:x>
      <cdr:y>0.33518</cdr:y>
    </cdr:from>
    <cdr:to>
      <cdr:x>0.72529</cdr:x>
      <cdr:y>0.34534</cdr:y>
    </cdr:to>
    <cdr:sp macro="" textlink="">
      <cdr:nvSpPr>
        <cdr:cNvPr id="76" name="Rectangle 75"/>
        <cdr:cNvSpPr/>
      </cdr:nvSpPr>
      <cdr:spPr bwMode="auto">
        <a:xfrm xmlns:a="http://schemas.openxmlformats.org/drawingml/2006/main">
          <a:off x="5891753" y="1944278"/>
          <a:ext cx="324126" cy="589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85000"/>
            <a:alpha val="50000"/>
          </a:sys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0.32381</cdr:x>
      <cdr:y>0.14897</cdr:y>
    </cdr:from>
    <cdr:to>
      <cdr:x>0.43841</cdr:x>
      <cdr:y>0.2114</cdr:y>
    </cdr:to>
    <cdr:sp macro="" textlink="">
      <cdr:nvSpPr>
        <cdr:cNvPr id="79" name="Text Box 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78943" y="864123"/>
          <a:ext cx="983523" cy="3621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Haunched Slab at Pier, Typ.</a:t>
          </a:r>
        </a:p>
      </cdr:txBody>
    </cdr:sp>
  </cdr:relSizeAnchor>
  <cdr:relSizeAnchor xmlns:cdr="http://schemas.openxmlformats.org/drawingml/2006/chartDrawing">
    <cdr:from>
      <cdr:x>0.29864</cdr:x>
      <cdr:y>0.20652</cdr:y>
    </cdr:from>
    <cdr:to>
      <cdr:x>0.34212</cdr:x>
      <cdr:y>0.3127</cdr:y>
    </cdr:to>
    <cdr:sp macro="" textlink="">
      <cdr:nvSpPr>
        <cdr:cNvPr id="80" name="Line 4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562911" y="1197990"/>
          <a:ext cx="373145" cy="61592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0.40898</cdr:x>
      <cdr:y>0.55356</cdr:y>
    </cdr:from>
    <cdr:to>
      <cdr:x>0.75986</cdr:x>
      <cdr:y>0.55356</cdr:y>
    </cdr:to>
    <cdr:sp macro="" textlink="">
      <cdr:nvSpPr>
        <cdr:cNvPr id="68" name="Straight Connector 67"/>
        <cdr:cNvSpPr/>
      </cdr:nvSpPr>
      <cdr:spPr bwMode="auto">
        <a:xfrm xmlns:a="http://schemas.openxmlformats.org/drawingml/2006/main">
          <a:off x="3505584" y="3211041"/>
          <a:ext cx="3004833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70C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007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0.16809</cdr:x>
      <cdr:y>0.18084</cdr:y>
    </cdr:from>
    <cdr:to>
      <cdr:x>0.22163</cdr:x>
      <cdr:y>0.23835</cdr:y>
    </cdr:to>
    <cdr:sp macro="" textlink="">
      <cdr:nvSpPr>
        <cdr:cNvPr id="1079" name="Line 5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40917" y="1048991"/>
          <a:ext cx="458972" cy="3336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0.74516</cdr:x>
      <cdr:y>0.18234</cdr:y>
    </cdr:from>
    <cdr:to>
      <cdr:x>0.80644</cdr:x>
      <cdr:y>0.2478</cdr:y>
    </cdr:to>
    <cdr:sp macro="" textlink="">
      <cdr:nvSpPr>
        <cdr:cNvPr id="1080" name="Line 5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387854" y="1057677"/>
          <a:ext cx="525323" cy="3797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0.66682</cdr:x>
      <cdr:y>0.1269</cdr:y>
    </cdr:from>
    <cdr:to>
      <cdr:x>0.79904</cdr:x>
      <cdr:y>0.19265</cdr:y>
    </cdr:to>
    <cdr:sp macro="" textlink="">
      <cdr:nvSpPr>
        <cdr:cNvPr id="1081" name="Text Box 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16310" y="736128"/>
          <a:ext cx="1133456" cy="3813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C.L. of South Abutment</a:t>
          </a:r>
        </a:p>
        <a:p xmlns:a="http://schemas.openxmlformats.org/drawingml/2006/main"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0.22112</cdr:x>
      <cdr:y>0.1312</cdr:y>
    </cdr:from>
    <cdr:to>
      <cdr:x>0.32417</cdr:x>
      <cdr:y>0.19436</cdr:y>
    </cdr:to>
    <cdr:sp macro="" textlink="">
      <cdr:nvSpPr>
        <cdr:cNvPr id="1082" name="Text Box 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95570" y="761062"/>
          <a:ext cx="883396" cy="3663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C.L. of North Abutment</a:t>
          </a:r>
        </a:p>
      </cdr:txBody>
    </cdr:sp>
  </cdr:relSizeAnchor>
  <cdr:relSizeAnchor xmlns:cdr="http://schemas.openxmlformats.org/drawingml/2006/chartDrawing">
    <cdr:from>
      <cdr:x>0.4148</cdr:x>
      <cdr:y>0.4589</cdr:y>
    </cdr:from>
    <cdr:to>
      <cdr:x>0.56128</cdr:x>
      <cdr:y>0.56351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3555903" y="2661973"/>
          <a:ext cx="1255700" cy="6068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000">
              <a:solidFill>
                <a:srgbClr val="0070C0"/>
              </a:solidFill>
            </a:rPr>
            <a:t>WATER ELEVATION:</a:t>
          </a:r>
        </a:p>
        <a:p xmlns:a="http://schemas.openxmlformats.org/drawingml/2006/main">
          <a:pPr algn="ctr"/>
          <a:r>
            <a:rPr lang="en-US" sz="1000" u="none">
              <a:solidFill>
                <a:srgbClr val="0070C0"/>
              </a:solidFill>
            </a:rPr>
            <a:t>6/19/12</a:t>
          </a:r>
        </a:p>
        <a:p xmlns:a="http://schemas.openxmlformats.org/drawingml/2006/main">
          <a:pPr algn="ctr"/>
          <a:r>
            <a:rPr lang="en-US" sz="1000" u="none">
              <a:solidFill>
                <a:srgbClr val="0070C0"/>
              </a:solidFill>
            </a:rPr>
            <a:t>107</a:t>
          </a:r>
          <a:r>
            <a:rPr lang="en-US" sz="1000" u="none" baseline="0">
              <a:solidFill>
                <a:srgbClr val="0070C0"/>
              </a:solidFill>
            </a:rPr>
            <a:t>.0              </a:t>
          </a:r>
          <a:endParaRPr lang="en-US" sz="1000" u="none">
            <a:solidFill>
              <a:srgbClr val="0070C0"/>
            </a:solidFill>
          </a:endParaRPr>
        </a:p>
        <a:p xmlns:a="http://schemas.openxmlformats.org/drawingml/2006/main">
          <a:endParaRPr lang="en-US" sz="1100" u="sng"/>
        </a:p>
      </cdr:txBody>
    </cdr:sp>
  </cdr:relSizeAnchor>
  <cdr:relSizeAnchor xmlns:cdr="http://schemas.openxmlformats.org/drawingml/2006/chartDrawing">
    <cdr:from>
      <cdr:x>0.45916</cdr:x>
      <cdr:y>0.21793</cdr:y>
    </cdr:from>
    <cdr:to>
      <cdr:x>0.54468</cdr:x>
      <cdr:y>0.28036</cdr:y>
    </cdr:to>
    <cdr:sp macro="" textlink="">
      <cdr:nvSpPr>
        <cdr:cNvPr id="27" name="Text Box 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36177" y="1264169"/>
          <a:ext cx="733120" cy="3621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T.O. Deck EL = 119</a:t>
          </a:r>
        </a:p>
      </cdr:txBody>
    </cdr:sp>
  </cdr:relSizeAnchor>
  <cdr:relSizeAnchor xmlns:cdr="http://schemas.openxmlformats.org/drawingml/2006/chartDrawing">
    <cdr:from>
      <cdr:x>0.43414</cdr:x>
      <cdr:y>0.26239</cdr:y>
    </cdr:from>
    <cdr:to>
      <cdr:x>0.45819</cdr:x>
      <cdr:y>0.32329</cdr:y>
    </cdr:to>
    <cdr:sp macro="" textlink="">
      <cdr:nvSpPr>
        <cdr:cNvPr id="74" name="Line 5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721655" y="1522036"/>
          <a:ext cx="206180" cy="35326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0.24857</cdr:x>
      <cdr:y>0.71437</cdr:y>
    </cdr:from>
    <cdr:to>
      <cdr:x>0.26345</cdr:x>
      <cdr:y>0.75838</cdr:y>
    </cdr:to>
    <cdr:sp macro="" textlink="">
      <cdr:nvSpPr>
        <cdr:cNvPr id="75" name="Line 5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130851" y="4143858"/>
          <a:ext cx="127599" cy="25531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0.53494</cdr:x>
      <cdr:y>0.71268</cdr:y>
    </cdr:from>
    <cdr:to>
      <cdr:x>0.54868</cdr:x>
      <cdr:y>0.75161</cdr:y>
    </cdr:to>
    <cdr:sp macro="" textlink="">
      <cdr:nvSpPr>
        <cdr:cNvPr id="76" name="Line 5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585747" y="4134053"/>
          <a:ext cx="117829" cy="22584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0.67583</cdr:x>
      <cdr:y>0.71268</cdr:y>
    </cdr:from>
    <cdr:to>
      <cdr:x>0.69302</cdr:x>
      <cdr:y>0.75161</cdr:y>
    </cdr:to>
    <cdr:sp macro="" textlink="">
      <cdr:nvSpPr>
        <cdr:cNvPr id="77" name="Line 5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793557" y="4134037"/>
          <a:ext cx="147390" cy="2258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0.58993</cdr:x>
      <cdr:y>0.73469</cdr:y>
    </cdr:from>
    <cdr:to>
      <cdr:x>0.69531</cdr:x>
      <cdr:y>0.80748</cdr:y>
    </cdr:to>
    <cdr:sp macro="" textlink="">
      <cdr:nvSpPr>
        <cdr:cNvPr id="78" name="TextBox 4"/>
        <cdr:cNvSpPr txBox="1"/>
      </cdr:nvSpPr>
      <cdr:spPr>
        <a:xfrm xmlns:a="http://schemas.openxmlformats.org/drawingml/2006/main">
          <a:off x="5057159" y="4261715"/>
          <a:ext cx="903371" cy="4222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/>
            <a:t>B.O. Pier 1</a:t>
          </a:r>
        </a:p>
        <a:p xmlns:a="http://schemas.openxmlformats.org/drawingml/2006/main">
          <a:r>
            <a:rPr lang="en-US" sz="1100"/>
            <a:t>EL=98.00</a:t>
          </a:r>
        </a:p>
      </cdr:txBody>
    </cdr:sp>
  </cdr:relSizeAnchor>
  <cdr:relSizeAnchor xmlns:cdr="http://schemas.openxmlformats.org/drawingml/2006/chartDrawing">
    <cdr:from>
      <cdr:x>0.44902</cdr:x>
      <cdr:y>0.73299</cdr:y>
    </cdr:from>
    <cdr:to>
      <cdr:x>0.54982</cdr:x>
      <cdr:y>0.80917</cdr:y>
    </cdr:to>
    <cdr:sp macro="" textlink="">
      <cdr:nvSpPr>
        <cdr:cNvPr id="79" name="TextBox 5"/>
        <cdr:cNvSpPr txBox="1"/>
      </cdr:nvSpPr>
      <cdr:spPr>
        <a:xfrm xmlns:a="http://schemas.openxmlformats.org/drawingml/2006/main">
          <a:off x="3849256" y="4251845"/>
          <a:ext cx="864108" cy="4418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>
              <a:latin typeface="Calibri"/>
            </a:rPr>
            <a:t>B.O. Pier 2</a:t>
          </a:r>
          <a:endParaRPr lang="en-US"/>
        </a:p>
        <a:p xmlns:a="http://schemas.openxmlformats.org/drawingml/2006/main">
          <a:r>
            <a:rPr lang="en-US" sz="1100">
              <a:latin typeface="Calibri"/>
            </a:rPr>
            <a:t>EL=98.00</a:t>
          </a:r>
          <a:endParaRPr lang="en-US"/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0.29783</cdr:x>
      <cdr:y>0.7313</cdr:y>
    </cdr:from>
    <cdr:to>
      <cdr:x>0.39978</cdr:x>
      <cdr:y>0.80747</cdr:y>
    </cdr:to>
    <cdr:sp macro="" textlink="">
      <cdr:nvSpPr>
        <cdr:cNvPr id="80" name="TextBox 6"/>
        <cdr:cNvSpPr txBox="1"/>
      </cdr:nvSpPr>
      <cdr:spPr>
        <a:xfrm xmlns:a="http://schemas.openxmlformats.org/drawingml/2006/main">
          <a:off x="2553125" y="4242069"/>
          <a:ext cx="873967" cy="441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>
              <a:latin typeface="Calibri"/>
            </a:rPr>
            <a:t>B.O. Pier 3</a:t>
          </a:r>
          <a:endParaRPr lang="en-US"/>
        </a:p>
        <a:p xmlns:a="http://schemas.openxmlformats.org/drawingml/2006/main">
          <a:r>
            <a:rPr lang="en-US" sz="1100">
              <a:latin typeface="Calibri"/>
            </a:rPr>
            <a:t>EL=98.00</a:t>
          </a:r>
          <a:endParaRPr lang="en-US"/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0.08132</cdr:x>
      <cdr:y>0.69236</cdr:y>
    </cdr:from>
    <cdr:to>
      <cdr:x>0.18671</cdr:x>
      <cdr:y>0.76515</cdr:y>
    </cdr:to>
    <cdr:sp macro="" textlink="">
      <cdr:nvSpPr>
        <cdr:cNvPr id="81" name="TextBox 4"/>
        <cdr:cNvSpPr txBox="1"/>
      </cdr:nvSpPr>
      <cdr:spPr>
        <a:xfrm xmlns:a="http://schemas.openxmlformats.org/drawingml/2006/main">
          <a:off x="697147" y="4016206"/>
          <a:ext cx="903456" cy="422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/>
            <a:t>B.O. Abut.</a:t>
          </a:r>
        </a:p>
        <a:p xmlns:a="http://schemas.openxmlformats.org/drawingml/2006/main">
          <a:r>
            <a:rPr lang="en-US" sz="1100"/>
            <a:t>EL=104.00</a:t>
          </a:r>
        </a:p>
      </cdr:txBody>
    </cdr:sp>
  </cdr:relSizeAnchor>
  <cdr:relSizeAnchor xmlns:cdr="http://schemas.openxmlformats.org/drawingml/2006/chartDrawing">
    <cdr:from>
      <cdr:x>0.71707</cdr:x>
      <cdr:y>0.68897</cdr:y>
    </cdr:from>
    <cdr:to>
      <cdr:x>0.82245</cdr:x>
      <cdr:y>0.76176</cdr:y>
    </cdr:to>
    <cdr:sp macro="" textlink="">
      <cdr:nvSpPr>
        <cdr:cNvPr id="82" name="TextBox 4"/>
        <cdr:cNvSpPr txBox="1"/>
      </cdr:nvSpPr>
      <cdr:spPr>
        <a:xfrm xmlns:a="http://schemas.openxmlformats.org/drawingml/2006/main">
          <a:off x="6147053" y="3996515"/>
          <a:ext cx="903370" cy="422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/>
            <a:t>B.O. Abut.</a:t>
          </a:r>
        </a:p>
        <a:p xmlns:a="http://schemas.openxmlformats.org/drawingml/2006/main">
          <a:r>
            <a:rPr lang="en-US" sz="1100"/>
            <a:t>EL=104.00</a:t>
          </a:r>
        </a:p>
      </cdr:txBody>
    </cdr:sp>
  </cdr:relSizeAnchor>
  <cdr:relSizeAnchor xmlns:cdr="http://schemas.openxmlformats.org/drawingml/2006/chartDrawing">
    <cdr:from>
      <cdr:x>0.79381</cdr:x>
      <cdr:y>0.60603</cdr:y>
    </cdr:from>
    <cdr:to>
      <cdr:x>0.80412</cdr:x>
      <cdr:y>0.69575</cdr:y>
    </cdr:to>
    <cdr:sp macro="" textlink="">
      <cdr:nvSpPr>
        <cdr:cNvPr id="83" name="Line 5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6804973" y="3515411"/>
          <a:ext cx="88377" cy="52043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0.38603</cdr:x>
      <cdr:y>0.71268</cdr:y>
    </cdr:from>
    <cdr:to>
      <cdr:x>0.40779</cdr:x>
      <cdr:y>0.76177</cdr:y>
    </cdr:to>
    <cdr:sp macro="" textlink="">
      <cdr:nvSpPr>
        <cdr:cNvPr id="84" name="Line 5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309228" y="4134055"/>
          <a:ext cx="186537" cy="28475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0.16609</cdr:x>
      <cdr:y>0.32502</cdr:y>
    </cdr:from>
    <cdr:to>
      <cdr:x>0.811</cdr:x>
      <cdr:y>0.34195</cdr:y>
    </cdr:to>
    <cdr:sp macro="" textlink="">
      <cdr:nvSpPr>
        <cdr:cNvPr id="48" name="Rectangle 47"/>
        <cdr:cNvSpPr/>
      </cdr:nvSpPr>
      <cdr:spPr bwMode="auto">
        <a:xfrm xmlns:a="http://schemas.openxmlformats.org/drawingml/2006/main">
          <a:off x="1423840" y="1885352"/>
          <a:ext cx="5528428" cy="9820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85000"/>
            <a:alpha val="50000"/>
          </a:sys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0.41466</cdr:x>
      <cdr:y>0.20991</cdr:y>
    </cdr:from>
    <cdr:to>
      <cdr:x>0.41466</cdr:x>
      <cdr:y>0.85826</cdr:y>
    </cdr:to>
    <cdr:sp macro="" textlink="">
      <cdr:nvSpPr>
        <cdr:cNvPr id="56" name="Straight Connector 55"/>
        <cdr:cNvSpPr/>
      </cdr:nvSpPr>
      <cdr:spPr bwMode="auto">
        <a:xfrm xmlns:a="http://schemas.openxmlformats.org/drawingml/2006/main" rot="16200000" flipH="1" flipV="1">
          <a:off x="1674251" y="3098073"/>
          <a:ext cx="3760882" cy="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dashDot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0.27147</cdr:x>
      <cdr:y>0.2116</cdr:y>
    </cdr:from>
    <cdr:to>
      <cdr:x>0.27148</cdr:x>
      <cdr:y>0.85826</cdr:y>
    </cdr:to>
    <cdr:sp macro="" textlink="">
      <cdr:nvSpPr>
        <cdr:cNvPr id="58" name="Straight Connector 57"/>
        <cdr:cNvSpPr/>
      </cdr:nvSpPr>
      <cdr:spPr bwMode="auto">
        <a:xfrm xmlns:a="http://schemas.openxmlformats.org/drawingml/2006/main" rot="16200000" flipH="1" flipV="1">
          <a:off x="451686" y="3102957"/>
          <a:ext cx="3751062" cy="5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dashDot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0.5567</cdr:x>
      <cdr:y>0.21499</cdr:y>
    </cdr:from>
    <cdr:to>
      <cdr:x>0.5567</cdr:x>
      <cdr:y>0.86164</cdr:y>
    </cdr:to>
    <cdr:sp macro="" textlink="">
      <cdr:nvSpPr>
        <cdr:cNvPr id="59" name="Straight Connector 58"/>
        <cdr:cNvSpPr/>
      </cdr:nvSpPr>
      <cdr:spPr bwMode="auto">
        <a:xfrm xmlns:a="http://schemas.openxmlformats.org/drawingml/2006/main" rot="16200000" flipH="1" flipV="1">
          <a:off x="2896783" y="3122616"/>
          <a:ext cx="3751063" cy="1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dashDot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0.80412</cdr:x>
      <cdr:y>0.32502</cdr:y>
    </cdr:from>
    <cdr:to>
      <cdr:x>0.83963</cdr:x>
      <cdr:y>0.56709</cdr:y>
    </cdr:to>
    <cdr:sp macro="" textlink="">
      <cdr:nvSpPr>
        <cdr:cNvPr id="60" name="Rectangle 59"/>
        <cdr:cNvSpPr/>
      </cdr:nvSpPr>
      <cdr:spPr bwMode="auto">
        <a:xfrm xmlns:a="http://schemas.openxmlformats.org/drawingml/2006/main">
          <a:off x="6893319" y="1885352"/>
          <a:ext cx="304409" cy="140421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85000"/>
            <a:alpha val="50000"/>
          </a:sys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0.13631</cdr:x>
      <cdr:y>0.32502</cdr:y>
    </cdr:from>
    <cdr:to>
      <cdr:x>0.17068</cdr:x>
      <cdr:y>0.56562</cdr:y>
    </cdr:to>
    <cdr:sp macro="" textlink="">
      <cdr:nvSpPr>
        <cdr:cNvPr id="61" name="Rectangle 60"/>
        <cdr:cNvSpPr/>
      </cdr:nvSpPr>
      <cdr:spPr bwMode="auto">
        <a:xfrm xmlns:a="http://schemas.openxmlformats.org/drawingml/2006/main">
          <a:off x="1168517" y="1885353"/>
          <a:ext cx="294637" cy="139566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85000"/>
            <a:alpha val="50000"/>
          </a:sys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0.69989</cdr:x>
      <cdr:y>0.21499</cdr:y>
    </cdr:from>
    <cdr:to>
      <cdr:x>0.69989</cdr:x>
      <cdr:y>0.86334</cdr:y>
    </cdr:to>
    <cdr:sp macro="" textlink="">
      <cdr:nvSpPr>
        <cdr:cNvPr id="90" name="Straight Connector 89"/>
        <cdr:cNvSpPr/>
      </cdr:nvSpPr>
      <cdr:spPr bwMode="auto">
        <a:xfrm xmlns:a="http://schemas.openxmlformats.org/drawingml/2006/main" rot="5400000">
          <a:off x="4119315" y="3127538"/>
          <a:ext cx="3760903" cy="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dashDot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0.16953</cdr:x>
      <cdr:y>0.73299</cdr:y>
    </cdr:from>
    <cdr:to>
      <cdr:x>0.27033</cdr:x>
      <cdr:y>0.80917</cdr:y>
    </cdr:to>
    <cdr:sp macro="" textlink="">
      <cdr:nvSpPr>
        <cdr:cNvPr id="91" name="TextBox 5"/>
        <cdr:cNvSpPr txBox="1"/>
      </cdr:nvSpPr>
      <cdr:spPr>
        <a:xfrm xmlns:a="http://schemas.openxmlformats.org/drawingml/2006/main">
          <a:off x="1453265" y="4251853"/>
          <a:ext cx="864108" cy="441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>
              <a:latin typeface="Calibri"/>
            </a:rPr>
            <a:t>B.O. Pier 4</a:t>
          </a:r>
          <a:endParaRPr lang="en-US"/>
        </a:p>
        <a:p xmlns:a="http://schemas.openxmlformats.org/drawingml/2006/main">
          <a:r>
            <a:rPr lang="en-US" sz="1100">
              <a:latin typeface="Calibri"/>
            </a:rPr>
            <a:t>EL=98.00</a:t>
          </a:r>
          <a:endParaRPr lang="en-US"/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0.81099</cdr:x>
      <cdr:y>0.12019</cdr:y>
    </cdr:from>
    <cdr:to>
      <cdr:x>0.811</cdr:x>
      <cdr:y>0.85995</cdr:y>
    </cdr:to>
    <cdr:sp macro="" textlink="">
      <cdr:nvSpPr>
        <cdr:cNvPr id="95" name="Straight Connector 94"/>
        <cdr:cNvSpPr/>
      </cdr:nvSpPr>
      <cdr:spPr bwMode="auto">
        <a:xfrm xmlns:a="http://schemas.openxmlformats.org/drawingml/2006/main" rot="16200000" flipH="1" flipV="1">
          <a:off x="4806699" y="2842719"/>
          <a:ext cx="4291144" cy="8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dashDot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0.14433</cdr:x>
      <cdr:y>0.60264</cdr:y>
    </cdr:from>
    <cdr:to>
      <cdr:x>0.15578</cdr:x>
      <cdr:y>0.70252</cdr:y>
    </cdr:to>
    <cdr:sp macro="" textlink="">
      <cdr:nvSpPr>
        <cdr:cNvPr id="96" name="Line 5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237269" y="3495773"/>
          <a:ext cx="98195" cy="57935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0.2291</cdr:x>
      <cdr:y>0.54847</cdr:y>
    </cdr:from>
    <cdr:to>
      <cdr:x>0.73883</cdr:x>
      <cdr:y>0.55017</cdr:y>
    </cdr:to>
    <cdr:sp macro="" textlink="">
      <cdr:nvSpPr>
        <cdr:cNvPr id="98" name="Straight Connector 97"/>
        <cdr:cNvSpPr/>
      </cdr:nvSpPr>
      <cdr:spPr bwMode="auto">
        <a:xfrm xmlns:a="http://schemas.openxmlformats.org/drawingml/2006/main" flipV="1">
          <a:off x="1963918" y="3181546"/>
          <a:ext cx="4369716" cy="982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70C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0.13173</cdr:x>
      <cdr:y>0.5654</cdr:y>
    </cdr:from>
    <cdr:to>
      <cdr:x>0.17755</cdr:x>
      <cdr:y>0.60264</cdr:y>
    </cdr:to>
    <cdr:sp macro="" textlink="">
      <cdr:nvSpPr>
        <cdr:cNvPr id="39" name="Rectangle 38"/>
        <cdr:cNvSpPr/>
      </cdr:nvSpPr>
      <cdr:spPr bwMode="auto">
        <a:xfrm xmlns:a="http://schemas.openxmlformats.org/drawingml/2006/main">
          <a:off x="1129255" y="3279718"/>
          <a:ext cx="392792" cy="21601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50000"/>
          </a:srgb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0.79954</cdr:x>
      <cdr:y>0.5671</cdr:y>
    </cdr:from>
    <cdr:to>
      <cdr:x>0.84536</cdr:x>
      <cdr:y>0.60434</cdr:y>
    </cdr:to>
    <cdr:sp macro="" textlink="">
      <cdr:nvSpPr>
        <cdr:cNvPr id="42" name="Rectangle 41"/>
        <cdr:cNvSpPr/>
      </cdr:nvSpPr>
      <cdr:spPr bwMode="auto">
        <a:xfrm xmlns:a="http://schemas.openxmlformats.org/drawingml/2006/main">
          <a:off x="6854057" y="3289579"/>
          <a:ext cx="392792" cy="21601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50000"/>
          </a:srgb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0.26575</cdr:x>
      <cdr:y>0.35211</cdr:y>
    </cdr:from>
    <cdr:to>
      <cdr:x>0.27606</cdr:x>
      <cdr:y>0.67375</cdr:y>
    </cdr:to>
    <cdr:sp macro="" textlink="">
      <cdr:nvSpPr>
        <cdr:cNvPr id="43" name="Rectangle 42"/>
        <cdr:cNvSpPr/>
      </cdr:nvSpPr>
      <cdr:spPr bwMode="auto">
        <a:xfrm xmlns:a="http://schemas.openxmlformats.org/drawingml/2006/main">
          <a:off x="2278182" y="2042473"/>
          <a:ext cx="88339" cy="186574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  <a:alpha val="50000"/>
          </a:sys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0.25773</cdr:x>
      <cdr:y>0.67375</cdr:y>
    </cdr:from>
    <cdr:to>
      <cdr:x>0.28522</cdr:x>
      <cdr:y>0.71438</cdr:y>
    </cdr:to>
    <cdr:sp macro="" textlink="">
      <cdr:nvSpPr>
        <cdr:cNvPr id="44" name="Rectangle 43"/>
        <cdr:cNvSpPr/>
      </cdr:nvSpPr>
      <cdr:spPr bwMode="auto">
        <a:xfrm xmlns:a="http://schemas.openxmlformats.org/drawingml/2006/main">
          <a:off x="2209430" y="3908231"/>
          <a:ext cx="235658" cy="23568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50000"/>
          </a:srgb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0.252</cdr:x>
      <cdr:y>0.34195</cdr:y>
    </cdr:from>
    <cdr:to>
      <cdr:x>0.28981</cdr:x>
      <cdr:y>0.35211</cdr:y>
    </cdr:to>
    <cdr:sp macro="" textlink="">
      <cdr:nvSpPr>
        <cdr:cNvPr id="45" name="Rectangle 44"/>
        <cdr:cNvSpPr/>
      </cdr:nvSpPr>
      <cdr:spPr bwMode="auto">
        <a:xfrm xmlns:a="http://schemas.openxmlformats.org/drawingml/2006/main">
          <a:off x="2160310" y="1983558"/>
          <a:ext cx="324126" cy="589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85000"/>
            <a:alpha val="50000"/>
          </a:sys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0.40894</cdr:x>
      <cdr:y>0.35211</cdr:y>
    </cdr:from>
    <cdr:to>
      <cdr:x>0.41924</cdr:x>
      <cdr:y>0.67375</cdr:y>
    </cdr:to>
    <cdr:sp macro="" textlink="">
      <cdr:nvSpPr>
        <cdr:cNvPr id="47" name="Rectangle 46"/>
        <cdr:cNvSpPr/>
      </cdr:nvSpPr>
      <cdr:spPr bwMode="auto">
        <a:xfrm xmlns:a="http://schemas.openxmlformats.org/drawingml/2006/main">
          <a:off x="3505629" y="2042472"/>
          <a:ext cx="88339" cy="186574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  <a:alpha val="50000"/>
          </a:sys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0.40092</cdr:x>
      <cdr:y>0.67375</cdr:y>
    </cdr:from>
    <cdr:to>
      <cdr:x>0.42841</cdr:x>
      <cdr:y>0.71438</cdr:y>
    </cdr:to>
    <cdr:sp macro="" textlink="">
      <cdr:nvSpPr>
        <cdr:cNvPr id="49" name="Rectangle 48"/>
        <cdr:cNvSpPr/>
      </cdr:nvSpPr>
      <cdr:spPr bwMode="auto">
        <a:xfrm xmlns:a="http://schemas.openxmlformats.org/drawingml/2006/main">
          <a:off x="3436877" y="3908230"/>
          <a:ext cx="235658" cy="23568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50000"/>
          </a:srgb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0.39519</cdr:x>
      <cdr:y>0.34195</cdr:y>
    </cdr:from>
    <cdr:to>
      <cdr:x>0.433</cdr:x>
      <cdr:y>0.35211</cdr:y>
    </cdr:to>
    <cdr:sp macro="" textlink="">
      <cdr:nvSpPr>
        <cdr:cNvPr id="51" name="Rectangle 50"/>
        <cdr:cNvSpPr/>
      </cdr:nvSpPr>
      <cdr:spPr bwMode="auto">
        <a:xfrm xmlns:a="http://schemas.openxmlformats.org/drawingml/2006/main">
          <a:off x="3387757" y="1983557"/>
          <a:ext cx="324126" cy="589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85000"/>
            <a:alpha val="50000"/>
          </a:sys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0.55098</cdr:x>
      <cdr:y>0.35211</cdr:y>
    </cdr:from>
    <cdr:to>
      <cdr:x>0.56128</cdr:x>
      <cdr:y>0.67375</cdr:y>
    </cdr:to>
    <cdr:sp macro="" textlink="">
      <cdr:nvSpPr>
        <cdr:cNvPr id="53" name="Rectangle 52"/>
        <cdr:cNvSpPr/>
      </cdr:nvSpPr>
      <cdr:spPr bwMode="auto">
        <a:xfrm xmlns:a="http://schemas.openxmlformats.org/drawingml/2006/main">
          <a:off x="4723259" y="2042471"/>
          <a:ext cx="88339" cy="186574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  <a:alpha val="50000"/>
          </a:sys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0.54296</cdr:x>
      <cdr:y>0.67375</cdr:y>
    </cdr:from>
    <cdr:to>
      <cdr:x>0.57045</cdr:x>
      <cdr:y>0.71438</cdr:y>
    </cdr:to>
    <cdr:sp macro="" textlink="">
      <cdr:nvSpPr>
        <cdr:cNvPr id="55" name="Rectangle 54"/>
        <cdr:cNvSpPr/>
      </cdr:nvSpPr>
      <cdr:spPr bwMode="auto">
        <a:xfrm xmlns:a="http://schemas.openxmlformats.org/drawingml/2006/main">
          <a:off x="4654507" y="3908229"/>
          <a:ext cx="235658" cy="23568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50000"/>
          </a:srgb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0.53723</cdr:x>
      <cdr:y>0.34195</cdr:y>
    </cdr:from>
    <cdr:to>
      <cdr:x>0.57504</cdr:x>
      <cdr:y>0.35211</cdr:y>
    </cdr:to>
    <cdr:sp macro="" textlink="">
      <cdr:nvSpPr>
        <cdr:cNvPr id="57" name="Rectangle 56"/>
        <cdr:cNvSpPr/>
      </cdr:nvSpPr>
      <cdr:spPr bwMode="auto">
        <a:xfrm xmlns:a="http://schemas.openxmlformats.org/drawingml/2006/main">
          <a:off x="4605387" y="1983556"/>
          <a:ext cx="324126" cy="589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85000"/>
            <a:alpha val="50000"/>
          </a:sys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0.69416</cdr:x>
      <cdr:y>0.35211</cdr:y>
    </cdr:from>
    <cdr:to>
      <cdr:x>0.70447</cdr:x>
      <cdr:y>0.67375</cdr:y>
    </cdr:to>
    <cdr:sp macro="" textlink="">
      <cdr:nvSpPr>
        <cdr:cNvPr id="62" name="Rectangle 61"/>
        <cdr:cNvSpPr/>
      </cdr:nvSpPr>
      <cdr:spPr bwMode="auto">
        <a:xfrm xmlns:a="http://schemas.openxmlformats.org/drawingml/2006/main">
          <a:off x="5950707" y="2042472"/>
          <a:ext cx="88339" cy="186574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  <a:alpha val="50000"/>
          </a:sys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0.68614</cdr:x>
      <cdr:y>0.67375</cdr:y>
    </cdr:from>
    <cdr:to>
      <cdr:x>0.71363</cdr:x>
      <cdr:y>0.71438</cdr:y>
    </cdr:to>
    <cdr:sp macro="" textlink="">
      <cdr:nvSpPr>
        <cdr:cNvPr id="63" name="Rectangle 62"/>
        <cdr:cNvSpPr/>
      </cdr:nvSpPr>
      <cdr:spPr bwMode="auto">
        <a:xfrm xmlns:a="http://schemas.openxmlformats.org/drawingml/2006/main">
          <a:off x="5881955" y="3908230"/>
          <a:ext cx="235658" cy="23568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50000"/>
          </a:srgb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0.68041</cdr:x>
      <cdr:y>0.34195</cdr:y>
    </cdr:from>
    <cdr:to>
      <cdr:x>0.71822</cdr:x>
      <cdr:y>0.35211</cdr:y>
    </cdr:to>
    <cdr:sp macro="" textlink="">
      <cdr:nvSpPr>
        <cdr:cNvPr id="64" name="Rectangle 63"/>
        <cdr:cNvSpPr/>
      </cdr:nvSpPr>
      <cdr:spPr bwMode="auto">
        <a:xfrm xmlns:a="http://schemas.openxmlformats.org/drawingml/2006/main">
          <a:off x="5832835" y="1983557"/>
          <a:ext cx="324126" cy="589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85000"/>
            <a:alpha val="50000"/>
          </a:sys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P90"/>
  <sheetViews>
    <sheetView tabSelected="1" zoomScaleNormal="100" workbookViewId="0">
      <pane ySplit="7" topLeftCell="A26" activePane="bottomLeft" state="frozen"/>
      <selection pane="bottomLeft" activeCell="L44" sqref="L44"/>
    </sheetView>
  </sheetViews>
  <sheetFormatPr defaultRowHeight="12.75"/>
  <cols>
    <col min="1" max="1" width="12.7109375" style="2" customWidth="1"/>
    <col min="2" max="2" width="12.28515625" style="2" customWidth="1"/>
    <col min="3" max="3" width="11.28515625" style="2" customWidth="1"/>
    <col min="4" max="4" width="9.140625" style="2" bestFit="1" customWidth="1"/>
    <col min="5" max="5" width="8.28515625" style="2" bestFit="1" customWidth="1"/>
    <col min="6" max="6" width="8.85546875" style="2" bestFit="1" customWidth="1"/>
    <col min="7" max="7" width="9" style="2" customWidth="1"/>
    <col min="8" max="8" width="8.85546875" style="2" bestFit="1" customWidth="1"/>
    <col min="9" max="9" width="8.28515625" style="2" bestFit="1" customWidth="1"/>
    <col min="10" max="10" width="8.85546875" style="2" bestFit="1" customWidth="1"/>
    <col min="11" max="11" width="9.28515625" style="2" bestFit="1" customWidth="1"/>
    <col min="12" max="12" width="8.85546875" style="2" bestFit="1" customWidth="1"/>
    <col min="13" max="13" width="7.140625" style="2" customWidth="1"/>
    <col min="14" max="14" width="8.85546875" style="2" bestFit="1" customWidth="1"/>
    <col min="15" max="15" width="7.140625" style="2" customWidth="1"/>
    <col min="16" max="16" width="8.85546875" style="2" bestFit="1" customWidth="1"/>
    <col min="17" max="17" width="8.42578125" style="2" customWidth="1"/>
    <col min="18" max="18" width="8.85546875" style="2" bestFit="1" customWidth="1"/>
    <col min="19" max="19" width="7.140625" style="2" customWidth="1"/>
    <col min="20" max="20" width="18.140625" style="2" bestFit="1" customWidth="1"/>
    <col min="21" max="23" width="9.140625" style="2"/>
    <col min="24" max="24" width="12.140625" style="2" customWidth="1"/>
    <col min="25" max="25" width="13.140625" style="2" customWidth="1"/>
    <col min="26" max="16384" width="9.140625" style="2"/>
  </cols>
  <sheetData>
    <row r="1" spans="1:25" ht="15.7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1"/>
      <c r="V1" s="1"/>
      <c r="W1" s="1"/>
      <c r="X1" s="1"/>
      <c r="Y1" s="1"/>
    </row>
    <row r="2" spans="1:25">
      <c r="A2" s="3" t="s">
        <v>8</v>
      </c>
      <c r="F2" s="3" t="s">
        <v>27</v>
      </c>
      <c r="K2" s="3" t="s">
        <v>25</v>
      </c>
    </row>
    <row r="3" spans="1:25">
      <c r="A3" s="2" t="s">
        <v>3</v>
      </c>
      <c r="B3" s="14" t="s">
        <v>26</v>
      </c>
      <c r="C3" s="14"/>
      <c r="D3" s="32"/>
      <c r="F3" s="11" t="s">
        <v>9</v>
      </c>
      <c r="H3" s="21">
        <f>116.94+1.33+1</f>
        <v>119.27</v>
      </c>
      <c r="I3" s="11" t="s">
        <v>10</v>
      </c>
      <c r="J3" s="38">
        <f>(117.54+116.33)/2+2.3</f>
        <v>119.235</v>
      </c>
      <c r="K3" s="11" t="s">
        <v>9</v>
      </c>
      <c r="M3" s="2">
        <f>116.05+1.33+1</f>
        <v>118.38</v>
      </c>
      <c r="N3" s="11" t="s">
        <v>10</v>
      </c>
      <c r="O3" s="39">
        <f>(116.58+115.51)/2+2.3</f>
        <v>118.345</v>
      </c>
      <c r="P3" s="33"/>
      <c r="Q3" s="20"/>
    </row>
    <row r="4" spans="1:25">
      <c r="A4" s="2" t="s">
        <v>19</v>
      </c>
      <c r="B4" s="22" t="s">
        <v>28</v>
      </c>
      <c r="C4" s="15"/>
      <c r="D4" s="15"/>
      <c r="E4" s="31"/>
      <c r="F4" s="11" t="s">
        <v>11</v>
      </c>
      <c r="H4" s="2">
        <f>0.58+1.7</f>
        <v>2.2799999999999998</v>
      </c>
      <c r="I4" s="11" t="s">
        <v>10</v>
      </c>
      <c r="J4" s="38">
        <f>(117.09+116.38)/2+2.3</f>
        <v>119.035</v>
      </c>
      <c r="K4" s="11" t="s">
        <v>11</v>
      </c>
      <c r="M4" s="2">
        <f>0.58+1.7</f>
        <v>2.2799999999999998</v>
      </c>
      <c r="N4" s="11" t="s">
        <v>10</v>
      </c>
      <c r="O4" s="39">
        <f>(116.2+115.49)/2+2.3</f>
        <v>118.145</v>
      </c>
      <c r="P4" s="33"/>
    </row>
    <row r="5" spans="1:25">
      <c r="A5" s="2" t="s">
        <v>2</v>
      </c>
      <c r="B5" s="16" t="s">
        <v>20</v>
      </c>
      <c r="C5" s="16"/>
      <c r="D5" s="16"/>
      <c r="F5" s="11" t="s">
        <v>13</v>
      </c>
      <c r="K5" s="11" t="s">
        <v>13</v>
      </c>
      <c r="O5" s="33"/>
      <c r="P5" s="34"/>
      <c r="Q5" s="33"/>
    </row>
    <row r="6" spans="1:25">
      <c r="B6" s="16" t="s">
        <v>29</v>
      </c>
      <c r="C6" s="16"/>
      <c r="D6" s="32"/>
      <c r="F6" s="12" t="s">
        <v>12</v>
      </c>
      <c r="H6" s="35">
        <v>14.7</v>
      </c>
      <c r="I6" s="11" t="s">
        <v>10</v>
      </c>
      <c r="K6" s="12" t="s">
        <v>12</v>
      </c>
      <c r="M6" s="35">
        <v>13.7</v>
      </c>
      <c r="N6" s="11" t="s">
        <v>10</v>
      </c>
      <c r="O6" s="43" t="str">
        <f>IF(M7&lt;H7,"Error! Upstream water elevation Cannot be less than Downstream water elevation.","")</f>
        <v/>
      </c>
      <c r="P6" s="33"/>
      <c r="Q6" s="33"/>
    </row>
    <row r="7" spans="1:25">
      <c r="B7" s="16"/>
      <c r="C7" s="16"/>
      <c r="D7" s="32"/>
      <c r="F7" s="12" t="s">
        <v>14</v>
      </c>
      <c r="H7" s="2">
        <f>H3+H4-H6</f>
        <v>106.85</v>
      </c>
      <c r="I7" s="12" t="s">
        <v>10</v>
      </c>
      <c r="K7" s="12" t="s">
        <v>14</v>
      </c>
      <c r="M7" s="2">
        <f>M3+M4-M6</f>
        <v>106.96</v>
      </c>
      <c r="N7" s="12" t="s">
        <v>10</v>
      </c>
      <c r="O7" s="43" t="str">
        <f>IF(M7&lt;H7,"Please use judgement to adjust or verify in field.","")</f>
        <v/>
      </c>
    </row>
    <row r="8" spans="1:25" ht="13.5" thickBot="1">
      <c r="A8" s="3" t="str">
        <f>F2</f>
        <v>East Side/ Down Stream</v>
      </c>
      <c r="B8" s="3"/>
      <c r="C8" s="3"/>
      <c r="D8" s="3"/>
    </row>
    <row r="9" spans="1:25" ht="12.75" customHeight="1">
      <c r="A9" s="44" t="s">
        <v>21</v>
      </c>
      <c r="B9" s="4" t="s">
        <v>1</v>
      </c>
      <c r="C9" s="9">
        <v>41079</v>
      </c>
      <c r="D9" s="4" t="s">
        <v>1</v>
      </c>
      <c r="E9" s="9"/>
      <c r="F9" s="4" t="s">
        <v>1</v>
      </c>
      <c r="G9" s="9"/>
      <c r="H9" s="4" t="s">
        <v>1</v>
      </c>
      <c r="I9" s="9"/>
      <c r="J9" s="4" t="s">
        <v>1</v>
      </c>
      <c r="K9" s="9"/>
      <c r="L9" s="4" t="s">
        <v>1</v>
      </c>
      <c r="M9" s="9"/>
      <c r="N9" s="4" t="s">
        <v>1</v>
      </c>
      <c r="O9" s="9"/>
      <c r="P9" s="4" t="s">
        <v>1</v>
      </c>
      <c r="Q9" s="9"/>
      <c r="R9" s="4" t="s">
        <v>1</v>
      </c>
      <c r="S9" s="24"/>
      <c r="T9" s="52" t="s">
        <v>4</v>
      </c>
    </row>
    <row r="10" spans="1:25" ht="13.5" thickBot="1">
      <c r="A10" s="45"/>
      <c r="B10" s="10" t="s">
        <v>5</v>
      </c>
      <c r="C10" s="6">
        <v>2012</v>
      </c>
      <c r="D10" s="5" t="s">
        <v>5</v>
      </c>
      <c r="E10" s="6"/>
      <c r="F10" s="10" t="s">
        <v>5</v>
      </c>
      <c r="G10" s="28"/>
      <c r="H10" s="10" t="s">
        <v>5</v>
      </c>
      <c r="I10" s="28"/>
      <c r="J10" s="10" t="s">
        <v>5</v>
      </c>
      <c r="K10" s="28"/>
      <c r="L10" s="10" t="s">
        <v>5</v>
      </c>
      <c r="M10" s="28"/>
      <c r="N10" s="10" t="s">
        <v>5</v>
      </c>
      <c r="O10" s="28"/>
      <c r="P10" s="10" t="s">
        <v>5</v>
      </c>
      <c r="Q10" s="28"/>
      <c r="R10" s="10" t="s">
        <v>5</v>
      </c>
      <c r="S10" s="27"/>
      <c r="T10" s="53"/>
      <c r="X10" s="42"/>
      <c r="Y10" s="42"/>
    </row>
    <row r="11" spans="1:25">
      <c r="A11" s="51"/>
      <c r="B11" s="13" t="s">
        <v>6</v>
      </c>
      <c r="C11" s="17" t="s">
        <v>7</v>
      </c>
      <c r="D11" s="4" t="s">
        <v>6</v>
      </c>
      <c r="E11" s="7" t="s">
        <v>7</v>
      </c>
      <c r="F11" s="4" t="s">
        <v>6</v>
      </c>
      <c r="G11" s="7" t="s">
        <v>7</v>
      </c>
      <c r="H11" s="4" t="s">
        <v>6</v>
      </c>
      <c r="I11" s="7" t="s">
        <v>7</v>
      </c>
      <c r="J11" s="4" t="s">
        <v>6</v>
      </c>
      <c r="K11" s="7" t="s">
        <v>7</v>
      </c>
      <c r="L11" s="4" t="s">
        <v>6</v>
      </c>
      <c r="M11" s="7" t="s">
        <v>7</v>
      </c>
      <c r="N11" s="4" t="s">
        <v>6</v>
      </c>
      <c r="O11" s="7" t="s">
        <v>7</v>
      </c>
      <c r="P11" s="4" t="s">
        <v>6</v>
      </c>
      <c r="Q11" s="7" t="s">
        <v>7</v>
      </c>
      <c r="R11" s="4" t="s">
        <v>6</v>
      </c>
      <c r="S11" s="7" t="s">
        <v>7</v>
      </c>
      <c r="T11" s="53"/>
      <c r="X11" s="42"/>
      <c r="Y11" s="42"/>
    </row>
    <row r="12" spans="1:25">
      <c r="A12" s="29">
        <v>-9.8000000000000007</v>
      </c>
      <c r="B12" s="37" t="s">
        <v>30</v>
      </c>
      <c r="C12" s="8">
        <v>118.795</v>
      </c>
      <c r="D12" s="18"/>
      <c r="E12" s="8" t="str">
        <f>IF(D12="","-",$H$3+$H$4-D12)</f>
        <v>-</v>
      </c>
      <c r="F12" s="18"/>
      <c r="G12" s="8" t="str">
        <f>IF(F12="","-",$H$3+$H$4-F12)</f>
        <v>-</v>
      </c>
      <c r="H12" s="18"/>
      <c r="I12" s="8" t="str">
        <f>IF(H12="","-",$H$3+$H$4-H12)</f>
        <v>-</v>
      </c>
      <c r="J12" s="18"/>
      <c r="K12" s="8" t="str">
        <f>IF(J12="","-",$H$3+$H$4-J12)</f>
        <v>-</v>
      </c>
      <c r="L12" s="18"/>
      <c r="M12" s="8" t="str">
        <f>IF(L12="","-",$H$3+$H$4-L12)</f>
        <v>-</v>
      </c>
      <c r="N12" s="18"/>
      <c r="O12" s="8" t="str">
        <f>IF(N12="","-",$H$3+$H$4-N12)</f>
        <v>-</v>
      </c>
      <c r="P12" s="18"/>
      <c r="Q12" s="8" t="str">
        <f>IF(P12="","-",$H$3+$H$4-P12)</f>
        <v>-</v>
      </c>
      <c r="R12" s="18"/>
      <c r="S12" s="8" t="str">
        <f>IF(R12="","-",$H$3+$H$4-R12)</f>
        <v>-</v>
      </c>
      <c r="T12" s="25" t="s">
        <v>15</v>
      </c>
      <c r="X12" s="42"/>
      <c r="Y12" s="42"/>
    </row>
    <row r="13" spans="1:25">
      <c r="A13" s="29">
        <v>0</v>
      </c>
      <c r="B13" s="19" t="s">
        <v>31</v>
      </c>
      <c r="C13" s="8">
        <v>114.795</v>
      </c>
      <c r="D13" s="18"/>
      <c r="E13" s="8" t="str">
        <f t="shared" ref="E13:E46" si="0">IF(D13="","-",$H$3+$H$4-D13)</f>
        <v>-</v>
      </c>
      <c r="F13" s="18"/>
      <c r="G13" s="8" t="str">
        <f t="shared" ref="G13:G46" si="1">IF(F13="","-",$H$3+$H$4-F13)</f>
        <v>-</v>
      </c>
      <c r="H13" s="18"/>
      <c r="I13" s="8" t="str">
        <f t="shared" ref="I13:I46" si="2">IF(H13="","-",$H$3+$H$4-H13)</f>
        <v>-</v>
      </c>
      <c r="J13" s="18"/>
      <c r="K13" s="8" t="str">
        <f t="shared" ref="K13:K46" si="3">IF(J13="","-",$H$3+$H$4-J13)</f>
        <v>-</v>
      </c>
      <c r="L13" s="18"/>
      <c r="M13" s="8" t="str">
        <f t="shared" ref="M13:M46" si="4">IF(L13="","-",$H$3+$H$4-L13)</f>
        <v>-</v>
      </c>
      <c r="N13" s="18"/>
      <c r="O13" s="8" t="str">
        <f t="shared" ref="O13:O46" si="5">IF(N13="","-",$H$3+$H$4-N13)</f>
        <v>-</v>
      </c>
      <c r="P13" s="18"/>
      <c r="Q13" s="8" t="str">
        <f t="shared" ref="Q13:Q46" si="6">IF(P13="","-",$H$3+$H$4-P13)</f>
        <v>-</v>
      </c>
      <c r="R13" s="18"/>
      <c r="S13" s="8" t="str">
        <f t="shared" ref="S13:S46" si="7">IF(R13="","-",$H$3+$H$4-R13)</f>
        <v>-</v>
      </c>
      <c r="T13" s="26" t="s">
        <v>22</v>
      </c>
      <c r="X13" s="42"/>
      <c r="Y13" s="42"/>
    </row>
    <row r="14" spans="1:25">
      <c r="A14" s="29">
        <v>10</v>
      </c>
      <c r="B14" s="19"/>
      <c r="C14" s="8">
        <v>110.69499999999999</v>
      </c>
      <c r="D14" s="18"/>
      <c r="E14" s="8" t="str">
        <f t="shared" si="0"/>
        <v>-</v>
      </c>
      <c r="F14" s="18"/>
      <c r="G14" s="8" t="str">
        <f t="shared" si="1"/>
        <v>-</v>
      </c>
      <c r="H14" s="18"/>
      <c r="I14" s="8" t="str">
        <f t="shared" si="2"/>
        <v>-</v>
      </c>
      <c r="J14" s="18"/>
      <c r="K14" s="8" t="str">
        <f t="shared" si="3"/>
        <v>-</v>
      </c>
      <c r="L14" s="18"/>
      <c r="M14" s="8" t="str">
        <f t="shared" si="4"/>
        <v>-</v>
      </c>
      <c r="N14" s="18"/>
      <c r="O14" s="8" t="str">
        <f t="shared" si="5"/>
        <v>-</v>
      </c>
      <c r="P14" s="18"/>
      <c r="Q14" s="8" t="str">
        <f t="shared" si="6"/>
        <v>-</v>
      </c>
      <c r="R14" s="18"/>
      <c r="S14" s="8" t="str">
        <f t="shared" si="7"/>
        <v>-</v>
      </c>
      <c r="T14" s="25"/>
      <c r="X14" s="42"/>
      <c r="Y14" s="42"/>
    </row>
    <row r="15" spans="1:25">
      <c r="A15" s="29">
        <v>20</v>
      </c>
      <c r="B15" s="19"/>
      <c r="C15" s="8">
        <v>106.795</v>
      </c>
      <c r="D15" s="18"/>
      <c r="E15" s="8" t="str">
        <f t="shared" si="0"/>
        <v>-</v>
      </c>
      <c r="F15" s="18"/>
      <c r="G15" s="8" t="str">
        <f t="shared" si="1"/>
        <v>-</v>
      </c>
      <c r="H15" s="18"/>
      <c r="I15" s="8" t="str">
        <f t="shared" si="2"/>
        <v>-</v>
      </c>
      <c r="J15" s="18"/>
      <c r="K15" s="8" t="str">
        <f t="shared" si="3"/>
        <v>-</v>
      </c>
      <c r="L15" s="18"/>
      <c r="M15" s="8" t="str">
        <f t="shared" si="4"/>
        <v>-</v>
      </c>
      <c r="N15" s="18"/>
      <c r="O15" s="8" t="str">
        <f t="shared" si="5"/>
        <v>-</v>
      </c>
      <c r="P15" s="18"/>
      <c r="Q15" s="8" t="str">
        <f t="shared" si="6"/>
        <v>-</v>
      </c>
      <c r="R15" s="18"/>
      <c r="S15" s="8" t="str">
        <f t="shared" si="7"/>
        <v>-</v>
      </c>
      <c r="T15" s="25"/>
      <c r="X15" s="42"/>
      <c r="Y15" s="42"/>
    </row>
    <row r="16" spans="1:25">
      <c r="A16" s="29">
        <v>30</v>
      </c>
      <c r="B16" s="19"/>
      <c r="C16" s="8">
        <v>106.295</v>
      </c>
      <c r="D16" s="18"/>
      <c r="E16" s="8" t="str">
        <f t="shared" si="0"/>
        <v>-</v>
      </c>
      <c r="F16" s="18"/>
      <c r="G16" s="8" t="str">
        <f t="shared" si="1"/>
        <v>-</v>
      </c>
      <c r="H16" s="18"/>
      <c r="I16" s="8" t="str">
        <f t="shared" si="2"/>
        <v>-</v>
      </c>
      <c r="J16" s="18"/>
      <c r="K16" s="8" t="str">
        <f t="shared" si="3"/>
        <v>-</v>
      </c>
      <c r="L16" s="18"/>
      <c r="M16" s="8" t="str">
        <f t="shared" si="4"/>
        <v>-</v>
      </c>
      <c r="N16" s="18"/>
      <c r="O16" s="8" t="str">
        <f t="shared" si="5"/>
        <v>-</v>
      </c>
      <c r="P16" s="18"/>
      <c r="Q16" s="8" t="str">
        <f t="shared" si="6"/>
        <v>-</v>
      </c>
      <c r="R16" s="18"/>
      <c r="S16" s="8" t="str">
        <f t="shared" si="7"/>
        <v>-</v>
      </c>
      <c r="T16" s="25"/>
      <c r="X16" s="42"/>
      <c r="Y16" s="42"/>
    </row>
    <row r="17" spans="1:25">
      <c r="A17" s="29">
        <v>35</v>
      </c>
      <c r="B17" s="19"/>
      <c r="C17" s="8">
        <v>106.395</v>
      </c>
      <c r="D17" s="18"/>
      <c r="E17" s="8" t="str">
        <f t="shared" si="0"/>
        <v>-</v>
      </c>
      <c r="F17" s="18"/>
      <c r="G17" s="8" t="str">
        <f t="shared" si="1"/>
        <v>-</v>
      </c>
      <c r="H17" s="18"/>
      <c r="I17" s="8" t="str">
        <f t="shared" si="2"/>
        <v>-</v>
      </c>
      <c r="J17" s="18"/>
      <c r="K17" s="8" t="str">
        <f t="shared" si="3"/>
        <v>-</v>
      </c>
      <c r="L17" s="18"/>
      <c r="M17" s="8" t="str">
        <f t="shared" si="4"/>
        <v>-</v>
      </c>
      <c r="N17" s="18"/>
      <c r="O17" s="8" t="str">
        <f t="shared" si="5"/>
        <v>-</v>
      </c>
      <c r="P17" s="18"/>
      <c r="Q17" s="8" t="str">
        <f t="shared" si="6"/>
        <v>-</v>
      </c>
      <c r="R17" s="18"/>
      <c r="S17" s="8" t="str">
        <f t="shared" si="7"/>
        <v>-</v>
      </c>
      <c r="T17" s="25" t="s">
        <v>24</v>
      </c>
      <c r="X17" s="42"/>
      <c r="Y17" s="42"/>
    </row>
    <row r="18" spans="1:25">
      <c r="A18" s="29">
        <v>40</v>
      </c>
      <c r="B18" s="19"/>
      <c r="C18" s="8">
        <v>106.395</v>
      </c>
      <c r="D18" s="18"/>
      <c r="E18" s="8" t="str">
        <f t="shared" si="0"/>
        <v>-</v>
      </c>
      <c r="F18" s="18"/>
      <c r="G18" s="8" t="str">
        <f t="shared" si="1"/>
        <v>-</v>
      </c>
      <c r="H18" s="18"/>
      <c r="I18" s="8" t="str">
        <f t="shared" si="2"/>
        <v>-</v>
      </c>
      <c r="J18" s="18"/>
      <c r="K18" s="8" t="str">
        <f t="shared" si="3"/>
        <v>-</v>
      </c>
      <c r="L18" s="18"/>
      <c r="M18" s="8" t="str">
        <f t="shared" si="4"/>
        <v>-</v>
      </c>
      <c r="N18" s="18"/>
      <c r="O18" s="8" t="str">
        <f t="shared" si="5"/>
        <v>-</v>
      </c>
      <c r="P18" s="18"/>
      <c r="Q18" s="8" t="str">
        <f t="shared" si="6"/>
        <v>-</v>
      </c>
      <c r="R18" s="18"/>
      <c r="S18" s="8" t="str">
        <f t="shared" si="7"/>
        <v>-</v>
      </c>
      <c r="T18" s="25"/>
      <c r="X18" s="42"/>
      <c r="Y18" s="42"/>
    </row>
    <row r="19" spans="1:25">
      <c r="A19" s="29">
        <v>50</v>
      </c>
      <c r="B19" s="19"/>
      <c r="C19" s="8">
        <v>106.995</v>
      </c>
      <c r="D19" s="18"/>
      <c r="E19" s="8" t="str">
        <f t="shared" si="0"/>
        <v>-</v>
      </c>
      <c r="F19" s="18"/>
      <c r="G19" s="8" t="str">
        <f t="shared" si="1"/>
        <v>-</v>
      </c>
      <c r="H19" s="18"/>
      <c r="I19" s="8" t="str">
        <f t="shared" si="2"/>
        <v>-</v>
      </c>
      <c r="J19" s="18"/>
      <c r="K19" s="8" t="str">
        <f t="shared" si="3"/>
        <v>-</v>
      </c>
      <c r="L19" s="18"/>
      <c r="M19" s="8" t="str">
        <f t="shared" si="4"/>
        <v>-</v>
      </c>
      <c r="N19" s="18"/>
      <c r="O19" s="8" t="str">
        <f t="shared" si="5"/>
        <v>-</v>
      </c>
      <c r="P19" s="18"/>
      <c r="Q19" s="8" t="str">
        <f t="shared" si="6"/>
        <v>-</v>
      </c>
      <c r="R19" s="18"/>
      <c r="S19" s="8" t="str">
        <f t="shared" si="7"/>
        <v>-</v>
      </c>
      <c r="T19" s="25"/>
      <c r="X19" s="42"/>
      <c r="Y19" s="42"/>
    </row>
    <row r="20" spans="1:25">
      <c r="A20" s="30">
        <v>60</v>
      </c>
      <c r="B20" s="19"/>
      <c r="C20" s="8">
        <v>107.295</v>
      </c>
      <c r="D20" s="18"/>
      <c r="E20" s="8" t="str">
        <f t="shared" si="0"/>
        <v>-</v>
      </c>
      <c r="F20" s="18"/>
      <c r="G20" s="8" t="str">
        <f t="shared" si="1"/>
        <v>-</v>
      </c>
      <c r="H20" s="18"/>
      <c r="I20" s="8" t="str">
        <f t="shared" si="2"/>
        <v>-</v>
      </c>
      <c r="J20" s="18"/>
      <c r="K20" s="8" t="str">
        <f t="shared" si="3"/>
        <v>-</v>
      </c>
      <c r="L20" s="18"/>
      <c r="M20" s="8" t="str">
        <f t="shared" si="4"/>
        <v>-</v>
      </c>
      <c r="N20" s="18"/>
      <c r="O20" s="8" t="str">
        <f t="shared" si="5"/>
        <v>-</v>
      </c>
      <c r="P20" s="18"/>
      <c r="Q20" s="8" t="str">
        <f t="shared" si="6"/>
        <v>-</v>
      </c>
      <c r="R20" s="18"/>
      <c r="S20" s="8" t="str">
        <f t="shared" si="7"/>
        <v>-</v>
      </c>
      <c r="T20" s="25"/>
      <c r="X20" s="42"/>
      <c r="Y20" s="42"/>
    </row>
    <row r="21" spans="1:25">
      <c r="A21" s="30">
        <v>70</v>
      </c>
      <c r="B21" s="19"/>
      <c r="C21" s="8">
        <v>107.495</v>
      </c>
      <c r="D21" s="18"/>
      <c r="E21" s="8" t="str">
        <f t="shared" si="0"/>
        <v>-</v>
      </c>
      <c r="F21" s="18"/>
      <c r="G21" s="8" t="str">
        <f t="shared" si="1"/>
        <v>-</v>
      </c>
      <c r="H21" s="18"/>
      <c r="I21" s="8" t="str">
        <f t="shared" si="2"/>
        <v>-</v>
      </c>
      <c r="J21" s="18"/>
      <c r="K21" s="8" t="str">
        <f t="shared" si="3"/>
        <v>-</v>
      </c>
      <c r="L21" s="18"/>
      <c r="M21" s="8" t="str">
        <f t="shared" si="4"/>
        <v>-</v>
      </c>
      <c r="N21" s="18"/>
      <c r="O21" s="8" t="str">
        <f t="shared" si="5"/>
        <v>-</v>
      </c>
      <c r="P21" s="18"/>
      <c r="Q21" s="8" t="str">
        <f t="shared" si="6"/>
        <v>-</v>
      </c>
      <c r="R21" s="18"/>
      <c r="S21" s="8" t="str">
        <f t="shared" si="7"/>
        <v>-</v>
      </c>
      <c r="T21" s="25"/>
      <c r="X21" s="42"/>
      <c r="Y21" s="42"/>
    </row>
    <row r="22" spans="1:25">
      <c r="A22" s="30">
        <v>77</v>
      </c>
      <c r="B22" s="19"/>
      <c r="C22" s="8">
        <v>107.295</v>
      </c>
      <c r="D22" s="18"/>
      <c r="E22" s="8" t="str">
        <f t="shared" si="0"/>
        <v>-</v>
      </c>
      <c r="F22" s="18"/>
      <c r="G22" s="8" t="str">
        <f t="shared" si="1"/>
        <v>-</v>
      </c>
      <c r="H22" s="18"/>
      <c r="I22" s="8" t="str">
        <f t="shared" si="2"/>
        <v>-</v>
      </c>
      <c r="J22" s="18"/>
      <c r="K22" s="8" t="str">
        <f t="shared" si="3"/>
        <v>-</v>
      </c>
      <c r="L22" s="18"/>
      <c r="M22" s="8" t="str">
        <f t="shared" si="4"/>
        <v>-</v>
      </c>
      <c r="N22" s="18"/>
      <c r="O22" s="8" t="str">
        <f t="shared" si="5"/>
        <v>-</v>
      </c>
      <c r="P22" s="18"/>
      <c r="Q22" s="8" t="str">
        <f t="shared" si="6"/>
        <v>-</v>
      </c>
      <c r="R22" s="18"/>
      <c r="S22" s="8" t="str">
        <f t="shared" si="7"/>
        <v>-</v>
      </c>
      <c r="T22" s="25"/>
      <c r="X22" s="42"/>
      <c r="Y22" s="42"/>
    </row>
    <row r="23" spans="1:25">
      <c r="A23" s="30">
        <v>80</v>
      </c>
      <c r="B23" s="19"/>
      <c r="C23" s="8">
        <v>106.69499999999999</v>
      </c>
      <c r="D23" s="18"/>
      <c r="E23" s="8" t="str">
        <f t="shared" si="0"/>
        <v>-</v>
      </c>
      <c r="F23" s="18"/>
      <c r="G23" s="8" t="str">
        <f t="shared" si="1"/>
        <v>-</v>
      </c>
      <c r="H23" s="18"/>
      <c r="I23" s="8" t="str">
        <f t="shared" si="2"/>
        <v>-</v>
      </c>
      <c r="J23" s="18"/>
      <c r="K23" s="8" t="str">
        <f t="shared" si="3"/>
        <v>-</v>
      </c>
      <c r="L23" s="18"/>
      <c r="M23" s="8" t="str">
        <f t="shared" si="4"/>
        <v>-</v>
      </c>
      <c r="N23" s="18"/>
      <c r="O23" s="8" t="str">
        <f t="shared" si="5"/>
        <v>-</v>
      </c>
      <c r="P23" s="18"/>
      <c r="Q23" s="8" t="str">
        <f t="shared" si="6"/>
        <v>-</v>
      </c>
      <c r="R23" s="18"/>
      <c r="S23" s="8" t="str">
        <f t="shared" si="7"/>
        <v>-</v>
      </c>
      <c r="T23" s="25"/>
      <c r="X23" s="42"/>
      <c r="Y23" s="42"/>
    </row>
    <row r="24" spans="1:25">
      <c r="A24" s="30">
        <v>82</v>
      </c>
      <c r="B24" s="19"/>
      <c r="C24" s="8">
        <v>106.595</v>
      </c>
      <c r="D24" s="18"/>
      <c r="E24" s="8" t="str">
        <f t="shared" si="0"/>
        <v>-</v>
      </c>
      <c r="F24" s="18"/>
      <c r="G24" s="8" t="str">
        <f t="shared" si="1"/>
        <v>-</v>
      </c>
      <c r="H24" s="18"/>
      <c r="I24" s="8" t="str">
        <f t="shared" si="2"/>
        <v>-</v>
      </c>
      <c r="J24" s="18"/>
      <c r="K24" s="8" t="str">
        <f t="shared" si="3"/>
        <v>-</v>
      </c>
      <c r="L24" s="18"/>
      <c r="M24" s="8" t="str">
        <f t="shared" si="4"/>
        <v>-</v>
      </c>
      <c r="N24" s="18"/>
      <c r="O24" s="8" t="str">
        <f t="shared" si="5"/>
        <v>-</v>
      </c>
      <c r="P24" s="18"/>
      <c r="Q24" s="8" t="str">
        <f t="shared" si="6"/>
        <v>-</v>
      </c>
      <c r="R24" s="18"/>
      <c r="S24" s="8" t="str">
        <f t="shared" si="7"/>
        <v>-</v>
      </c>
      <c r="T24" s="26" t="s">
        <v>17</v>
      </c>
      <c r="X24" s="42"/>
      <c r="Y24" s="42"/>
    </row>
    <row r="25" spans="1:25">
      <c r="A25" s="30">
        <v>87</v>
      </c>
      <c r="B25" s="19"/>
      <c r="C25" s="8">
        <v>105.895</v>
      </c>
      <c r="D25" s="18"/>
      <c r="E25" s="8" t="str">
        <f t="shared" si="0"/>
        <v>-</v>
      </c>
      <c r="F25" s="18"/>
      <c r="G25" s="8" t="str">
        <f t="shared" si="1"/>
        <v>-</v>
      </c>
      <c r="H25" s="18"/>
      <c r="I25" s="8" t="str">
        <f t="shared" si="2"/>
        <v>-</v>
      </c>
      <c r="J25" s="18"/>
      <c r="K25" s="8" t="str">
        <f t="shared" si="3"/>
        <v>-</v>
      </c>
      <c r="L25" s="18"/>
      <c r="M25" s="8" t="str">
        <f t="shared" si="4"/>
        <v>-</v>
      </c>
      <c r="N25" s="18"/>
      <c r="O25" s="8" t="str">
        <f t="shared" si="5"/>
        <v>-</v>
      </c>
      <c r="P25" s="18"/>
      <c r="Q25" s="8" t="str">
        <f t="shared" si="6"/>
        <v>-</v>
      </c>
      <c r="R25" s="18"/>
      <c r="S25" s="8" t="str">
        <f t="shared" si="7"/>
        <v>-</v>
      </c>
      <c r="T25" s="25"/>
      <c r="X25" s="42"/>
      <c r="Y25" s="42"/>
    </row>
    <row r="26" spans="1:25">
      <c r="A26" s="30">
        <v>90</v>
      </c>
      <c r="B26" s="19"/>
      <c r="C26" s="8">
        <v>105.095</v>
      </c>
      <c r="D26" s="18"/>
      <c r="E26" s="8" t="str">
        <f t="shared" si="0"/>
        <v>-</v>
      </c>
      <c r="F26" s="18"/>
      <c r="G26" s="8" t="str">
        <f t="shared" si="1"/>
        <v>-</v>
      </c>
      <c r="H26" s="18"/>
      <c r="I26" s="8" t="str">
        <f t="shared" si="2"/>
        <v>-</v>
      </c>
      <c r="J26" s="18"/>
      <c r="K26" s="8" t="str">
        <f t="shared" si="3"/>
        <v>-</v>
      </c>
      <c r="L26" s="18"/>
      <c r="M26" s="8" t="str">
        <f t="shared" si="4"/>
        <v>-</v>
      </c>
      <c r="N26" s="18"/>
      <c r="O26" s="8" t="str">
        <f t="shared" si="5"/>
        <v>-</v>
      </c>
      <c r="P26" s="18"/>
      <c r="Q26" s="8" t="str">
        <f t="shared" si="6"/>
        <v>-</v>
      </c>
      <c r="R26" s="18"/>
      <c r="S26" s="8" t="str">
        <f t="shared" si="7"/>
        <v>-</v>
      </c>
      <c r="T26" s="25"/>
      <c r="X26" s="42"/>
      <c r="Y26" s="42"/>
    </row>
    <row r="27" spans="1:25">
      <c r="A27" s="30">
        <v>100</v>
      </c>
      <c r="B27" s="19"/>
      <c r="C27" s="8">
        <v>102.295</v>
      </c>
      <c r="D27" s="18"/>
      <c r="E27" s="8" t="str">
        <f t="shared" si="0"/>
        <v>-</v>
      </c>
      <c r="F27" s="18"/>
      <c r="G27" s="8" t="str">
        <f t="shared" si="1"/>
        <v>-</v>
      </c>
      <c r="H27" s="18"/>
      <c r="I27" s="8" t="str">
        <f t="shared" si="2"/>
        <v>-</v>
      </c>
      <c r="J27" s="18"/>
      <c r="K27" s="8" t="str">
        <f t="shared" si="3"/>
        <v>-</v>
      </c>
      <c r="L27" s="18"/>
      <c r="M27" s="8" t="str">
        <f t="shared" si="4"/>
        <v>-</v>
      </c>
      <c r="N27" s="18"/>
      <c r="O27" s="8" t="str">
        <f t="shared" si="5"/>
        <v>-</v>
      </c>
      <c r="P27" s="18"/>
      <c r="Q27" s="8" t="str">
        <f t="shared" si="6"/>
        <v>-</v>
      </c>
      <c r="R27" s="18"/>
      <c r="S27" s="8" t="str">
        <f t="shared" si="7"/>
        <v>-</v>
      </c>
      <c r="T27" s="25"/>
      <c r="X27" s="42"/>
      <c r="Y27" s="42"/>
    </row>
    <row r="28" spans="1:25">
      <c r="A28" s="30">
        <v>110</v>
      </c>
      <c r="B28" s="19"/>
      <c r="C28" s="8">
        <v>99.795000000000002</v>
      </c>
      <c r="D28" s="18"/>
      <c r="E28" s="8" t="str">
        <f t="shared" si="0"/>
        <v>-</v>
      </c>
      <c r="F28" s="18"/>
      <c r="G28" s="8" t="str">
        <f t="shared" si="1"/>
        <v>-</v>
      </c>
      <c r="H28" s="18"/>
      <c r="I28" s="8" t="str">
        <f t="shared" si="2"/>
        <v>-</v>
      </c>
      <c r="J28" s="18"/>
      <c r="K28" s="8" t="str">
        <f t="shared" si="3"/>
        <v>-</v>
      </c>
      <c r="L28" s="18"/>
      <c r="M28" s="8" t="str">
        <f t="shared" si="4"/>
        <v>-</v>
      </c>
      <c r="N28" s="18"/>
      <c r="O28" s="8" t="str">
        <f t="shared" si="5"/>
        <v>-</v>
      </c>
      <c r="P28" s="18"/>
      <c r="Q28" s="8" t="str">
        <f t="shared" si="6"/>
        <v>-</v>
      </c>
      <c r="R28" s="18"/>
      <c r="S28" s="8" t="str">
        <f t="shared" si="7"/>
        <v>-</v>
      </c>
      <c r="T28" s="25"/>
      <c r="X28" s="42"/>
      <c r="Y28" s="42"/>
    </row>
    <row r="29" spans="1:25">
      <c r="A29" s="30">
        <v>120</v>
      </c>
      <c r="B29" s="19"/>
      <c r="C29" s="8">
        <v>99.194999999999993</v>
      </c>
      <c r="D29" s="18"/>
      <c r="E29" s="8" t="str">
        <f t="shared" si="0"/>
        <v>-</v>
      </c>
      <c r="F29" s="18"/>
      <c r="G29" s="8" t="str">
        <f t="shared" si="1"/>
        <v>-</v>
      </c>
      <c r="H29" s="18"/>
      <c r="I29" s="8" t="str">
        <f t="shared" si="2"/>
        <v>-</v>
      </c>
      <c r="J29" s="18"/>
      <c r="K29" s="8" t="str">
        <f t="shared" si="3"/>
        <v>-</v>
      </c>
      <c r="L29" s="18"/>
      <c r="M29" s="8" t="str">
        <f t="shared" si="4"/>
        <v>-</v>
      </c>
      <c r="N29" s="18"/>
      <c r="O29" s="8" t="str">
        <f t="shared" si="5"/>
        <v>-</v>
      </c>
      <c r="P29" s="18"/>
      <c r="Q29" s="8" t="str">
        <f t="shared" si="6"/>
        <v>-</v>
      </c>
      <c r="R29" s="18"/>
      <c r="S29" s="8" t="str">
        <f t="shared" si="7"/>
        <v>-</v>
      </c>
      <c r="T29" s="25"/>
      <c r="X29" s="42"/>
      <c r="Y29" s="42"/>
    </row>
    <row r="30" spans="1:25">
      <c r="A30" s="30">
        <v>124</v>
      </c>
      <c r="B30" s="19"/>
      <c r="C30" s="8">
        <v>99.394999999999996</v>
      </c>
      <c r="D30" s="18"/>
      <c r="E30" s="8" t="str">
        <f>IF(D30="","-",$H$3+$H$4-D30)</f>
        <v>-</v>
      </c>
      <c r="F30" s="18"/>
      <c r="G30" s="8" t="str">
        <f t="shared" si="1"/>
        <v>-</v>
      </c>
      <c r="H30" s="18"/>
      <c r="I30" s="8" t="str">
        <f t="shared" si="2"/>
        <v>-</v>
      </c>
      <c r="J30" s="18"/>
      <c r="K30" s="8" t="str">
        <f t="shared" si="3"/>
        <v>-</v>
      </c>
      <c r="L30" s="18"/>
      <c r="M30" s="8" t="str">
        <f t="shared" si="4"/>
        <v>-</v>
      </c>
      <c r="N30" s="18"/>
      <c r="O30" s="8" t="str">
        <f t="shared" si="5"/>
        <v>-</v>
      </c>
      <c r="P30" s="18"/>
      <c r="Q30" s="8" t="str">
        <f t="shared" si="6"/>
        <v>-</v>
      </c>
      <c r="R30" s="18"/>
      <c r="S30" s="8" t="str">
        <f t="shared" si="7"/>
        <v>-</v>
      </c>
      <c r="T30" s="25"/>
      <c r="X30" s="42"/>
      <c r="Y30" s="42"/>
    </row>
    <row r="31" spans="1:25">
      <c r="A31" s="30">
        <v>129</v>
      </c>
      <c r="B31" s="19"/>
      <c r="C31" s="8">
        <v>100.395</v>
      </c>
      <c r="D31" s="18"/>
      <c r="E31" s="8" t="str">
        <f t="shared" si="0"/>
        <v>-</v>
      </c>
      <c r="F31" s="18"/>
      <c r="G31" s="8" t="str">
        <f t="shared" si="1"/>
        <v>-</v>
      </c>
      <c r="H31" s="18"/>
      <c r="I31" s="8" t="str">
        <f t="shared" si="2"/>
        <v>-</v>
      </c>
      <c r="J31" s="18"/>
      <c r="K31" s="8" t="str">
        <f t="shared" si="3"/>
        <v>-</v>
      </c>
      <c r="L31" s="18"/>
      <c r="M31" s="8" t="str">
        <f t="shared" si="4"/>
        <v>-</v>
      </c>
      <c r="N31" s="18"/>
      <c r="O31" s="8" t="str">
        <f t="shared" si="5"/>
        <v>-</v>
      </c>
      <c r="P31" s="18"/>
      <c r="Q31" s="8" t="str">
        <f t="shared" si="6"/>
        <v>-</v>
      </c>
      <c r="R31" s="18"/>
      <c r="S31" s="8" t="str">
        <f t="shared" si="7"/>
        <v>-</v>
      </c>
      <c r="T31" s="25" t="s">
        <v>18</v>
      </c>
      <c r="X31" s="42"/>
      <c r="Y31" s="42"/>
    </row>
    <row r="32" spans="1:25">
      <c r="A32" s="30">
        <v>130</v>
      </c>
      <c r="B32" s="19"/>
      <c r="C32" s="8">
        <v>100.595</v>
      </c>
      <c r="D32" s="18"/>
      <c r="E32" s="8" t="str">
        <f t="shared" si="0"/>
        <v>-</v>
      </c>
      <c r="F32" s="18"/>
      <c r="G32" s="8" t="str">
        <f t="shared" si="1"/>
        <v>-</v>
      </c>
      <c r="H32" s="18"/>
      <c r="I32" s="8" t="str">
        <f t="shared" si="2"/>
        <v>-</v>
      </c>
      <c r="J32" s="18"/>
      <c r="K32" s="8" t="str">
        <f t="shared" si="3"/>
        <v>-</v>
      </c>
      <c r="L32" s="18"/>
      <c r="M32" s="8" t="str">
        <f t="shared" si="4"/>
        <v>-</v>
      </c>
      <c r="N32" s="18"/>
      <c r="O32" s="8" t="str">
        <f t="shared" si="5"/>
        <v>-</v>
      </c>
      <c r="P32" s="18"/>
      <c r="Q32" s="8" t="str">
        <f t="shared" si="6"/>
        <v>-</v>
      </c>
      <c r="R32" s="18"/>
      <c r="S32" s="8" t="str">
        <f t="shared" si="7"/>
        <v>-</v>
      </c>
      <c r="T32" s="25"/>
      <c r="X32" s="42"/>
      <c r="Y32" s="42"/>
    </row>
    <row r="33" spans="1:25">
      <c r="A33" s="30">
        <v>134</v>
      </c>
      <c r="B33" s="19"/>
      <c r="C33" s="8">
        <v>101.795</v>
      </c>
      <c r="D33" s="18"/>
      <c r="E33" s="8" t="str">
        <f t="shared" si="0"/>
        <v>-</v>
      </c>
      <c r="F33" s="18"/>
      <c r="G33" s="8" t="str">
        <f t="shared" si="1"/>
        <v>-</v>
      </c>
      <c r="H33" s="18"/>
      <c r="I33" s="8" t="str">
        <f t="shared" si="2"/>
        <v>-</v>
      </c>
      <c r="J33" s="18"/>
      <c r="K33" s="8" t="str">
        <f t="shared" si="3"/>
        <v>-</v>
      </c>
      <c r="L33" s="18"/>
      <c r="M33" s="8" t="str">
        <f t="shared" si="4"/>
        <v>-</v>
      </c>
      <c r="N33" s="18"/>
      <c r="O33" s="8" t="str">
        <f t="shared" si="5"/>
        <v>-</v>
      </c>
      <c r="P33" s="18"/>
      <c r="Q33" s="8" t="str">
        <f t="shared" si="6"/>
        <v>-</v>
      </c>
      <c r="R33" s="18"/>
      <c r="S33" s="8" t="str">
        <f t="shared" si="7"/>
        <v>-</v>
      </c>
      <c r="T33" s="25"/>
      <c r="X33" s="42"/>
      <c r="Y33" s="42"/>
    </row>
    <row r="34" spans="1:25">
      <c r="A34" s="30">
        <v>140</v>
      </c>
      <c r="B34" s="19"/>
      <c r="C34" s="8">
        <v>102.495</v>
      </c>
      <c r="D34" s="18"/>
      <c r="E34" s="8" t="str">
        <f t="shared" si="0"/>
        <v>-</v>
      </c>
      <c r="F34" s="18"/>
      <c r="G34" s="8" t="str">
        <f t="shared" si="1"/>
        <v>-</v>
      </c>
      <c r="H34" s="18"/>
      <c r="I34" s="8" t="str">
        <f t="shared" si="2"/>
        <v>-</v>
      </c>
      <c r="J34" s="18"/>
      <c r="K34" s="8" t="str">
        <f t="shared" si="3"/>
        <v>-</v>
      </c>
      <c r="L34" s="18"/>
      <c r="M34" s="8" t="str">
        <f t="shared" si="4"/>
        <v>-</v>
      </c>
      <c r="N34" s="18"/>
      <c r="O34" s="8" t="str">
        <f t="shared" si="5"/>
        <v>-</v>
      </c>
      <c r="P34" s="18"/>
      <c r="Q34" s="8" t="str">
        <f t="shared" si="6"/>
        <v>-</v>
      </c>
      <c r="R34" s="18"/>
      <c r="S34" s="8" t="str">
        <f t="shared" si="7"/>
        <v>-</v>
      </c>
      <c r="T34" s="25"/>
      <c r="X34" s="42"/>
      <c r="Y34" s="42"/>
    </row>
    <row r="35" spans="1:25">
      <c r="A35" s="30">
        <v>150</v>
      </c>
      <c r="B35" s="19"/>
      <c r="C35" s="8">
        <v>102.795</v>
      </c>
      <c r="D35" s="18"/>
      <c r="E35" s="8" t="str">
        <f t="shared" si="0"/>
        <v>-</v>
      </c>
      <c r="F35" s="18"/>
      <c r="G35" s="8" t="str">
        <f t="shared" si="1"/>
        <v>-</v>
      </c>
      <c r="H35" s="18"/>
      <c r="I35" s="8" t="str">
        <f t="shared" si="2"/>
        <v>-</v>
      </c>
      <c r="J35" s="18"/>
      <c r="K35" s="8" t="str">
        <f t="shared" si="3"/>
        <v>-</v>
      </c>
      <c r="L35" s="18"/>
      <c r="M35" s="8" t="str">
        <f t="shared" si="4"/>
        <v>-</v>
      </c>
      <c r="N35" s="18"/>
      <c r="O35" s="8" t="str">
        <f t="shared" si="5"/>
        <v>-</v>
      </c>
      <c r="P35" s="18"/>
      <c r="Q35" s="8" t="str">
        <f t="shared" si="6"/>
        <v>-</v>
      </c>
      <c r="R35" s="18"/>
      <c r="S35" s="8" t="str">
        <f t="shared" si="7"/>
        <v>-</v>
      </c>
      <c r="T35" s="26"/>
      <c r="X35" s="42"/>
      <c r="Y35" s="42"/>
    </row>
    <row r="36" spans="1:25">
      <c r="A36" s="30">
        <v>160</v>
      </c>
      <c r="B36" s="19"/>
      <c r="C36" s="8">
        <v>102.795</v>
      </c>
      <c r="D36" s="18"/>
      <c r="E36" s="8" t="str">
        <f t="shared" si="0"/>
        <v>-</v>
      </c>
      <c r="F36" s="18"/>
      <c r="G36" s="8" t="str">
        <f t="shared" si="1"/>
        <v>-</v>
      </c>
      <c r="H36" s="18"/>
      <c r="I36" s="8" t="str">
        <f t="shared" si="2"/>
        <v>-</v>
      </c>
      <c r="J36" s="18"/>
      <c r="K36" s="8" t="str">
        <f t="shared" si="3"/>
        <v>-</v>
      </c>
      <c r="L36" s="18"/>
      <c r="M36" s="8" t="str">
        <f t="shared" si="4"/>
        <v>-</v>
      </c>
      <c r="N36" s="18"/>
      <c r="O36" s="8" t="str">
        <f t="shared" si="5"/>
        <v>-</v>
      </c>
      <c r="P36" s="18"/>
      <c r="Q36" s="8" t="str">
        <f t="shared" si="6"/>
        <v>-</v>
      </c>
      <c r="R36" s="18"/>
      <c r="S36" s="8" t="str">
        <f t="shared" si="7"/>
        <v>-</v>
      </c>
      <c r="T36" s="25"/>
      <c r="X36" s="42"/>
      <c r="Y36" s="42"/>
    </row>
    <row r="37" spans="1:25">
      <c r="A37" s="30">
        <v>170</v>
      </c>
      <c r="B37" s="19"/>
      <c r="C37" s="8">
        <v>103.095</v>
      </c>
      <c r="D37" s="18"/>
      <c r="E37" s="8" t="str">
        <f t="shared" si="0"/>
        <v>-</v>
      </c>
      <c r="F37" s="18"/>
      <c r="G37" s="8" t="str">
        <f t="shared" si="1"/>
        <v>-</v>
      </c>
      <c r="H37" s="18"/>
      <c r="I37" s="8" t="str">
        <f t="shared" si="2"/>
        <v>-</v>
      </c>
      <c r="J37" s="18"/>
      <c r="K37" s="8" t="str">
        <f t="shared" si="3"/>
        <v>-</v>
      </c>
      <c r="L37" s="18"/>
      <c r="M37" s="8" t="str">
        <f t="shared" si="4"/>
        <v>-</v>
      </c>
      <c r="N37" s="18"/>
      <c r="O37" s="8" t="str">
        <f t="shared" si="5"/>
        <v>-</v>
      </c>
      <c r="P37" s="18"/>
      <c r="Q37" s="8" t="str">
        <f t="shared" si="6"/>
        <v>-</v>
      </c>
      <c r="R37" s="18"/>
      <c r="S37" s="8" t="str">
        <f t="shared" si="7"/>
        <v>-</v>
      </c>
      <c r="T37" s="25"/>
      <c r="X37" s="42"/>
      <c r="Y37" s="42"/>
    </row>
    <row r="38" spans="1:25">
      <c r="A38" s="30">
        <v>171</v>
      </c>
      <c r="B38" s="19"/>
      <c r="C38" s="8">
        <v>103.095</v>
      </c>
      <c r="D38" s="18"/>
      <c r="E38" s="8" t="str">
        <f t="shared" si="0"/>
        <v>-</v>
      </c>
      <c r="F38" s="18"/>
      <c r="G38" s="8" t="str">
        <f t="shared" si="1"/>
        <v>-</v>
      </c>
      <c r="H38" s="18"/>
      <c r="I38" s="8" t="str">
        <f t="shared" si="2"/>
        <v>-</v>
      </c>
      <c r="J38" s="18"/>
      <c r="K38" s="8" t="str">
        <f t="shared" si="3"/>
        <v>-</v>
      </c>
      <c r="L38" s="18"/>
      <c r="M38" s="8" t="str">
        <f t="shared" si="4"/>
        <v>-</v>
      </c>
      <c r="N38" s="18"/>
      <c r="O38" s="8" t="str">
        <f t="shared" si="5"/>
        <v>-</v>
      </c>
      <c r="P38" s="18"/>
      <c r="Q38" s="8" t="str">
        <f t="shared" si="6"/>
        <v>-</v>
      </c>
      <c r="R38" s="18"/>
      <c r="S38" s="8" t="str">
        <f t="shared" si="7"/>
        <v>-</v>
      </c>
      <c r="T38" s="25"/>
      <c r="X38" s="42"/>
      <c r="Y38" s="42"/>
    </row>
    <row r="39" spans="1:25">
      <c r="A39" s="30">
        <v>176</v>
      </c>
      <c r="B39" s="19"/>
      <c r="C39" s="8">
        <v>103.595</v>
      </c>
      <c r="D39" s="18"/>
      <c r="E39" s="8" t="str">
        <f t="shared" si="0"/>
        <v>-</v>
      </c>
      <c r="F39" s="18"/>
      <c r="G39" s="8" t="str">
        <f t="shared" si="1"/>
        <v>-</v>
      </c>
      <c r="H39" s="18"/>
      <c r="I39" s="8" t="str">
        <f t="shared" si="2"/>
        <v>-</v>
      </c>
      <c r="J39" s="18"/>
      <c r="K39" s="8" t="str">
        <f t="shared" si="3"/>
        <v>-</v>
      </c>
      <c r="L39" s="18"/>
      <c r="M39" s="8" t="str">
        <f t="shared" si="4"/>
        <v>-</v>
      </c>
      <c r="N39" s="18"/>
      <c r="O39" s="8" t="str">
        <f t="shared" si="5"/>
        <v>-</v>
      </c>
      <c r="P39" s="18"/>
      <c r="Q39" s="8" t="str">
        <f t="shared" si="6"/>
        <v>-</v>
      </c>
      <c r="R39" s="18"/>
      <c r="S39" s="8" t="str">
        <f t="shared" si="7"/>
        <v>-</v>
      </c>
      <c r="T39" s="25" t="s">
        <v>16</v>
      </c>
      <c r="X39" s="42"/>
      <c r="Y39" s="42"/>
    </row>
    <row r="40" spans="1:25">
      <c r="A40" s="30">
        <v>180</v>
      </c>
      <c r="B40" s="19"/>
      <c r="C40" s="8">
        <v>105.19499999999999</v>
      </c>
      <c r="D40" s="18"/>
      <c r="E40" s="8" t="str">
        <f t="shared" si="0"/>
        <v>-</v>
      </c>
      <c r="F40" s="18"/>
      <c r="G40" s="8" t="str">
        <f t="shared" si="1"/>
        <v>-</v>
      </c>
      <c r="H40" s="18"/>
      <c r="I40" s="8" t="str">
        <f t="shared" si="2"/>
        <v>-</v>
      </c>
      <c r="J40" s="18"/>
      <c r="K40" s="8" t="str">
        <f t="shared" si="3"/>
        <v>-</v>
      </c>
      <c r="L40" s="18"/>
      <c r="M40" s="8" t="str">
        <f t="shared" si="4"/>
        <v>-</v>
      </c>
      <c r="N40" s="18"/>
      <c r="O40" s="8" t="str">
        <f t="shared" si="5"/>
        <v>-</v>
      </c>
      <c r="P40" s="18"/>
      <c r="Q40" s="8" t="str">
        <f t="shared" si="6"/>
        <v>-</v>
      </c>
      <c r="R40" s="18"/>
      <c r="S40" s="8" t="str">
        <f t="shared" si="7"/>
        <v>-</v>
      </c>
      <c r="T40" s="25"/>
    </row>
    <row r="41" spans="1:25">
      <c r="A41" s="30">
        <v>181</v>
      </c>
      <c r="B41" s="19"/>
      <c r="C41" s="8">
        <v>105.19499999999999</v>
      </c>
      <c r="D41" s="18"/>
      <c r="E41" s="8" t="str">
        <f t="shared" si="0"/>
        <v>-</v>
      </c>
      <c r="F41" s="18"/>
      <c r="G41" s="8" t="str">
        <f t="shared" si="1"/>
        <v>-</v>
      </c>
      <c r="H41" s="18"/>
      <c r="I41" s="8" t="str">
        <f t="shared" si="2"/>
        <v>-</v>
      </c>
      <c r="J41" s="18"/>
      <c r="K41" s="8" t="str">
        <f t="shared" si="3"/>
        <v>-</v>
      </c>
      <c r="L41" s="18"/>
      <c r="M41" s="8" t="str">
        <f t="shared" si="4"/>
        <v>-</v>
      </c>
      <c r="N41" s="18"/>
      <c r="O41" s="8" t="str">
        <f t="shared" si="5"/>
        <v>-</v>
      </c>
      <c r="P41" s="18"/>
      <c r="Q41" s="8" t="str">
        <f t="shared" si="6"/>
        <v>-</v>
      </c>
      <c r="R41" s="18"/>
      <c r="S41" s="8" t="str">
        <f t="shared" si="7"/>
        <v>-</v>
      </c>
      <c r="T41" s="25"/>
    </row>
    <row r="42" spans="1:25">
      <c r="A42" s="30">
        <v>190</v>
      </c>
      <c r="B42" s="19"/>
      <c r="C42" s="8">
        <v>107.295</v>
      </c>
      <c r="D42" s="18"/>
      <c r="E42" s="8" t="str">
        <f t="shared" si="0"/>
        <v>-</v>
      </c>
      <c r="F42" s="18"/>
      <c r="G42" s="8" t="str">
        <f t="shared" si="1"/>
        <v>-</v>
      </c>
      <c r="H42" s="18"/>
      <c r="I42" s="8" t="str">
        <f t="shared" si="2"/>
        <v>-</v>
      </c>
      <c r="J42" s="18"/>
      <c r="K42" s="8" t="str">
        <f t="shared" si="3"/>
        <v>-</v>
      </c>
      <c r="L42" s="18"/>
      <c r="M42" s="8" t="str">
        <f t="shared" si="4"/>
        <v>-</v>
      </c>
      <c r="N42" s="18"/>
      <c r="O42" s="8" t="str">
        <f t="shared" si="5"/>
        <v>-</v>
      </c>
      <c r="P42" s="18"/>
      <c r="Q42" s="8" t="str">
        <f t="shared" si="6"/>
        <v>-</v>
      </c>
      <c r="R42" s="18"/>
      <c r="S42" s="8" t="str">
        <f t="shared" si="7"/>
        <v>-</v>
      </c>
      <c r="T42" s="25"/>
    </row>
    <row r="43" spans="1:25">
      <c r="A43" s="30">
        <v>200</v>
      </c>
      <c r="B43" s="19"/>
      <c r="C43" s="8">
        <v>110.395</v>
      </c>
      <c r="D43" s="18"/>
      <c r="E43" s="8" t="str">
        <f t="shared" si="0"/>
        <v>-</v>
      </c>
      <c r="F43" s="18"/>
      <c r="G43" s="8" t="str">
        <f t="shared" si="1"/>
        <v>-</v>
      </c>
      <c r="H43" s="18"/>
      <c r="I43" s="8" t="str">
        <f t="shared" si="2"/>
        <v>-</v>
      </c>
      <c r="J43" s="18"/>
      <c r="K43" s="8" t="str">
        <f t="shared" si="3"/>
        <v>-</v>
      </c>
      <c r="L43" s="18"/>
      <c r="M43" s="8" t="str">
        <f t="shared" si="4"/>
        <v>-</v>
      </c>
      <c r="N43" s="18"/>
      <c r="O43" s="8" t="str">
        <f t="shared" si="5"/>
        <v>-</v>
      </c>
      <c r="P43" s="18"/>
      <c r="Q43" s="8" t="str">
        <f t="shared" si="6"/>
        <v>-</v>
      </c>
      <c r="R43" s="18"/>
      <c r="S43" s="8" t="str">
        <f t="shared" si="7"/>
        <v>-</v>
      </c>
      <c r="T43" s="25"/>
    </row>
    <row r="44" spans="1:25">
      <c r="A44" s="30">
        <v>210</v>
      </c>
      <c r="B44" s="19"/>
      <c r="C44" s="8">
        <v>113.795</v>
      </c>
      <c r="D44" s="18"/>
      <c r="E44" s="8" t="str">
        <f t="shared" si="0"/>
        <v>-</v>
      </c>
      <c r="F44" s="18"/>
      <c r="G44" s="8" t="str">
        <f t="shared" si="1"/>
        <v>-</v>
      </c>
      <c r="H44" s="18"/>
      <c r="I44" s="8" t="str">
        <f t="shared" si="2"/>
        <v>-</v>
      </c>
      <c r="J44" s="18"/>
      <c r="K44" s="8" t="str">
        <f t="shared" si="3"/>
        <v>-</v>
      </c>
      <c r="L44" s="18"/>
      <c r="M44" s="8" t="str">
        <f t="shared" si="4"/>
        <v>-</v>
      </c>
      <c r="N44" s="18"/>
      <c r="O44" s="8" t="str">
        <f t="shared" si="5"/>
        <v>-</v>
      </c>
      <c r="P44" s="18"/>
      <c r="Q44" s="8" t="str">
        <f t="shared" si="6"/>
        <v>-</v>
      </c>
      <c r="R44" s="18"/>
      <c r="S44" s="8" t="str">
        <f t="shared" si="7"/>
        <v>-</v>
      </c>
      <c r="T44" s="25"/>
    </row>
    <row r="45" spans="1:25">
      <c r="A45" s="30">
        <v>212.4</v>
      </c>
      <c r="B45" s="19"/>
      <c r="C45" s="8">
        <v>115.395</v>
      </c>
      <c r="D45" s="18"/>
      <c r="E45" s="8" t="str">
        <f t="shared" si="0"/>
        <v>-</v>
      </c>
      <c r="F45" s="18"/>
      <c r="G45" s="8" t="str">
        <f t="shared" si="1"/>
        <v>-</v>
      </c>
      <c r="H45" s="18"/>
      <c r="I45" s="8" t="str">
        <f t="shared" si="2"/>
        <v>-</v>
      </c>
      <c r="J45" s="18"/>
      <c r="K45" s="8" t="str">
        <f t="shared" si="3"/>
        <v>-</v>
      </c>
      <c r="L45" s="18"/>
      <c r="M45" s="8" t="str">
        <f t="shared" si="4"/>
        <v>-</v>
      </c>
      <c r="N45" s="18"/>
      <c r="O45" s="8" t="str">
        <f t="shared" si="5"/>
        <v>-</v>
      </c>
      <c r="P45" s="18"/>
      <c r="Q45" s="8" t="str">
        <f t="shared" si="6"/>
        <v>-</v>
      </c>
      <c r="R45" s="18"/>
      <c r="S45" s="8" t="str">
        <f t="shared" si="7"/>
        <v>-</v>
      </c>
      <c r="T45" s="25" t="s">
        <v>23</v>
      </c>
    </row>
    <row r="46" spans="1:25">
      <c r="A46" s="30">
        <v>222.2</v>
      </c>
      <c r="B46" s="19"/>
      <c r="C46" s="8">
        <v>119.595</v>
      </c>
      <c r="D46" s="18"/>
      <c r="E46" s="8" t="str">
        <f t="shared" si="0"/>
        <v>-</v>
      </c>
      <c r="F46" s="18"/>
      <c r="G46" s="8" t="str">
        <f t="shared" si="1"/>
        <v>-</v>
      </c>
      <c r="H46" s="18"/>
      <c r="I46" s="8" t="str">
        <f t="shared" si="2"/>
        <v>-</v>
      </c>
      <c r="J46" s="18"/>
      <c r="K46" s="8" t="str">
        <f t="shared" si="3"/>
        <v>-</v>
      </c>
      <c r="L46" s="18"/>
      <c r="M46" s="8" t="str">
        <f t="shared" si="4"/>
        <v>-</v>
      </c>
      <c r="N46" s="18"/>
      <c r="O46" s="8" t="str">
        <f t="shared" si="5"/>
        <v>-</v>
      </c>
      <c r="P46" s="18"/>
      <c r="Q46" s="8" t="str">
        <f t="shared" si="6"/>
        <v>-</v>
      </c>
      <c r="R46" s="18"/>
      <c r="S46" s="8" t="str">
        <f t="shared" si="7"/>
        <v>-</v>
      </c>
      <c r="T46" s="25" t="s">
        <v>15</v>
      </c>
    </row>
    <row r="47" spans="1:25">
      <c r="B47" s="40" t="s">
        <v>32</v>
      </c>
      <c r="C47" s="41">
        <v>106.9</v>
      </c>
      <c r="E47" s="41"/>
      <c r="G47" s="41"/>
      <c r="I47" s="41"/>
      <c r="K47" s="41"/>
      <c r="M47" s="41"/>
      <c r="O47" s="41"/>
      <c r="Q47" s="41"/>
      <c r="S47" s="41"/>
    </row>
    <row r="48" spans="1:25">
      <c r="A48" s="12"/>
    </row>
    <row r="49" spans="1:20">
      <c r="A49" s="36" t="str">
        <f>B3</f>
        <v>B-40-340</v>
      </c>
    </row>
    <row r="50" spans="1:20" ht="13.5" thickBot="1">
      <c r="A50" s="3" t="str">
        <f>K2</f>
        <v>West Side/ Up Stream</v>
      </c>
      <c r="B50" s="3"/>
      <c r="C50" s="3"/>
      <c r="D50" s="3"/>
    </row>
    <row r="51" spans="1:20">
      <c r="A51" s="44" t="s">
        <v>21</v>
      </c>
      <c r="B51" s="4" t="s">
        <v>1</v>
      </c>
      <c r="C51" s="9">
        <v>41079</v>
      </c>
      <c r="D51" s="4" t="s">
        <v>1</v>
      </c>
      <c r="E51" s="9"/>
      <c r="F51" s="4" t="s">
        <v>1</v>
      </c>
      <c r="G51" s="9"/>
      <c r="H51" s="4" t="s">
        <v>1</v>
      </c>
      <c r="I51" s="9"/>
      <c r="J51" s="4" t="s">
        <v>1</v>
      </c>
      <c r="K51" s="9"/>
      <c r="L51" s="4" t="s">
        <v>1</v>
      </c>
      <c r="M51" s="9"/>
      <c r="N51" s="4" t="s">
        <v>1</v>
      </c>
      <c r="O51" s="9"/>
      <c r="P51" s="4" t="s">
        <v>1</v>
      </c>
      <c r="Q51" s="9"/>
      <c r="R51" s="4" t="s">
        <v>1</v>
      </c>
      <c r="S51" s="9"/>
      <c r="T51" s="47" t="s">
        <v>4</v>
      </c>
    </row>
    <row r="52" spans="1:20" ht="13.5" thickBot="1">
      <c r="A52" s="45"/>
      <c r="B52" s="10" t="s">
        <v>5</v>
      </c>
      <c r="C52" s="6">
        <v>2012</v>
      </c>
      <c r="D52" s="5" t="s">
        <v>5</v>
      </c>
      <c r="E52" s="6"/>
      <c r="F52" s="10" t="s">
        <v>5</v>
      </c>
      <c r="G52" s="28"/>
      <c r="H52" s="10" t="s">
        <v>5</v>
      </c>
      <c r="I52" s="28"/>
      <c r="J52" s="10" t="s">
        <v>5</v>
      </c>
      <c r="K52" s="28"/>
      <c r="L52" s="10" t="s">
        <v>5</v>
      </c>
      <c r="M52" s="28"/>
      <c r="N52" s="10" t="s">
        <v>5</v>
      </c>
      <c r="O52" s="28"/>
      <c r="P52" s="10" t="s">
        <v>5</v>
      </c>
      <c r="Q52" s="28"/>
      <c r="R52" s="10" t="s">
        <v>5</v>
      </c>
      <c r="S52" s="28"/>
      <c r="T52" s="48"/>
    </row>
    <row r="53" spans="1:20">
      <c r="A53" s="46"/>
      <c r="B53" s="13" t="s">
        <v>6</v>
      </c>
      <c r="C53" s="17" t="s">
        <v>7</v>
      </c>
      <c r="D53" s="4" t="s">
        <v>6</v>
      </c>
      <c r="E53" s="7" t="s">
        <v>7</v>
      </c>
      <c r="F53" s="4" t="s">
        <v>6</v>
      </c>
      <c r="G53" s="7" t="s">
        <v>7</v>
      </c>
      <c r="H53" s="4" t="s">
        <v>6</v>
      </c>
      <c r="I53" s="7" t="s">
        <v>7</v>
      </c>
      <c r="J53" s="4" t="s">
        <v>6</v>
      </c>
      <c r="K53" s="7" t="s">
        <v>7</v>
      </c>
      <c r="L53" s="4" t="s">
        <v>6</v>
      </c>
      <c r="M53" s="7" t="s">
        <v>7</v>
      </c>
      <c r="N53" s="4" t="s">
        <v>6</v>
      </c>
      <c r="O53" s="7" t="s">
        <v>7</v>
      </c>
      <c r="P53" s="4" t="s">
        <v>6</v>
      </c>
      <c r="Q53" s="7" t="s">
        <v>7</v>
      </c>
      <c r="R53" s="4" t="s">
        <v>6</v>
      </c>
      <c r="S53" s="7" t="s">
        <v>7</v>
      </c>
      <c r="T53" s="49"/>
    </row>
    <row r="54" spans="1:20">
      <c r="A54" s="29">
        <v>-9.6999999999999993</v>
      </c>
      <c r="B54" s="18">
        <v>3.6</v>
      </c>
      <c r="C54" s="8">
        <f>$M$3+$M$4-B54</f>
        <v>117.06</v>
      </c>
      <c r="D54" s="18"/>
      <c r="E54" s="8" t="str">
        <f>IF(D54="","-",$M$3+$M$4-D54)</f>
        <v>-</v>
      </c>
      <c r="F54" s="18"/>
      <c r="G54" s="8" t="str">
        <f>IF(F54="","-",$M$3+$M$4-F54)</f>
        <v>-</v>
      </c>
      <c r="H54" s="18"/>
      <c r="I54" s="8" t="str">
        <f>IF(H54="","-",$M$3+$M$4-H54)</f>
        <v>-</v>
      </c>
      <c r="J54" s="18"/>
      <c r="K54" s="8" t="str">
        <f>IF(J54="","-",$M$3+$M$4-J54)</f>
        <v>-</v>
      </c>
      <c r="L54" s="18"/>
      <c r="M54" s="8" t="str">
        <f>IF(L54="","-",$M$3+$M$4-L54)</f>
        <v>-</v>
      </c>
      <c r="N54" s="18"/>
      <c r="O54" s="8" t="str">
        <f>IF(N54="","-",$M$3+$M$4-N54)</f>
        <v>-</v>
      </c>
      <c r="P54" s="18"/>
      <c r="Q54" s="8" t="str">
        <f>IF(P54="","-",$M$3+$M$4-P54)</f>
        <v>-</v>
      </c>
      <c r="R54" s="18"/>
      <c r="S54" s="8" t="str">
        <f>IF(R54="","-",$M$3+$M$4-R54)</f>
        <v>-</v>
      </c>
      <c r="T54" s="25" t="s">
        <v>15</v>
      </c>
    </row>
    <row r="55" spans="1:20">
      <c r="A55" s="29">
        <v>0</v>
      </c>
      <c r="B55" s="19">
        <v>7.2</v>
      </c>
      <c r="C55" s="8">
        <f t="shared" ref="C55:C88" si="8">$M$3+$M$4-B55</f>
        <v>113.46</v>
      </c>
      <c r="D55" s="18"/>
      <c r="E55" s="8" t="str">
        <f t="shared" ref="E55:E89" si="9">IF(D55="","-",$M$3+$M$4-D55)</f>
        <v>-</v>
      </c>
      <c r="F55" s="18"/>
      <c r="G55" s="8" t="str">
        <f t="shared" ref="G55:G89" si="10">IF(F55="","-",$M$3+$M$4-F55)</f>
        <v>-</v>
      </c>
      <c r="H55" s="18"/>
      <c r="I55" s="8" t="str">
        <f t="shared" ref="I55:I89" si="11">IF(H55="","-",$M$3+$M$4-H55)</f>
        <v>-</v>
      </c>
      <c r="J55" s="18"/>
      <c r="K55" s="8" t="str">
        <f t="shared" ref="K55:K89" si="12">IF(J55="","-",$M$3+$M$4-J55)</f>
        <v>-</v>
      </c>
      <c r="L55" s="18"/>
      <c r="M55" s="8" t="str">
        <f t="shared" ref="M55:M89" si="13">IF(L55="","-",$M$3+$M$4-L55)</f>
        <v>-</v>
      </c>
      <c r="N55" s="18"/>
      <c r="O55" s="8" t="str">
        <f t="shared" ref="O55:O89" si="14">IF(N55="","-",$M$3+$M$4-N55)</f>
        <v>-</v>
      </c>
      <c r="P55" s="18"/>
      <c r="Q55" s="8" t="str">
        <f t="shared" ref="Q55:Q89" si="15">IF(P55="","-",$M$3+$M$4-P55)</f>
        <v>-</v>
      </c>
      <c r="R55" s="18"/>
      <c r="S55" s="8" t="str">
        <f t="shared" ref="S55:S89" si="16">IF(R55="","-",$M$3+$M$4-R55)</f>
        <v>-</v>
      </c>
      <c r="T55" s="26" t="s">
        <v>22</v>
      </c>
    </row>
    <row r="56" spans="1:20">
      <c r="A56" s="29">
        <v>10</v>
      </c>
      <c r="B56" s="19">
        <v>9.9</v>
      </c>
      <c r="C56" s="8">
        <f t="shared" si="8"/>
        <v>110.75999999999999</v>
      </c>
      <c r="D56" s="18"/>
      <c r="E56" s="8" t="str">
        <f t="shared" si="9"/>
        <v>-</v>
      </c>
      <c r="F56" s="18"/>
      <c r="G56" s="8" t="str">
        <f t="shared" si="10"/>
        <v>-</v>
      </c>
      <c r="H56" s="18"/>
      <c r="I56" s="8" t="str">
        <f t="shared" si="11"/>
        <v>-</v>
      </c>
      <c r="J56" s="18"/>
      <c r="K56" s="8" t="str">
        <f t="shared" si="12"/>
        <v>-</v>
      </c>
      <c r="L56" s="18"/>
      <c r="M56" s="8" t="str">
        <f t="shared" si="13"/>
        <v>-</v>
      </c>
      <c r="N56" s="18"/>
      <c r="O56" s="8" t="str">
        <f t="shared" si="14"/>
        <v>-</v>
      </c>
      <c r="P56" s="18"/>
      <c r="Q56" s="8" t="str">
        <f t="shared" si="15"/>
        <v>-</v>
      </c>
      <c r="R56" s="18"/>
      <c r="S56" s="8" t="str">
        <f t="shared" si="16"/>
        <v>-</v>
      </c>
      <c r="T56" s="25"/>
    </row>
    <row r="57" spans="1:20">
      <c r="A57" s="29">
        <v>20</v>
      </c>
      <c r="B57" s="19">
        <v>13.5</v>
      </c>
      <c r="C57" s="8">
        <f t="shared" si="8"/>
        <v>107.16</v>
      </c>
      <c r="D57" s="18"/>
      <c r="E57" s="8" t="str">
        <f t="shared" si="9"/>
        <v>-</v>
      </c>
      <c r="F57" s="18"/>
      <c r="G57" s="8" t="str">
        <f t="shared" si="10"/>
        <v>-</v>
      </c>
      <c r="H57" s="18"/>
      <c r="I57" s="8" t="str">
        <f t="shared" si="11"/>
        <v>-</v>
      </c>
      <c r="J57" s="18"/>
      <c r="K57" s="8" t="str">
        <f t="shared" si="12"/>
        <v>-</v>
      </c>
      <c r="L57" s="18"/>
      <c r="M57" s="8" t="str">
        <f t="shared" si="13"/>
        <v>-</v>
      </c>
      <c r="N57" s="18"/>
      <c r="O57" s="8" t="str">
        <f t="shared" si="14"/>
        <v>-</v>
      </c>
      <c r="P57" s="18"/>
      <c r="Q57" s="8" t="str">
        <f t="shared" si="15"/>
        <v>-</v>
      </c>
      <c r="R57" s="18"/>
      <c r="S57" s="8" t="str">
        <f t="shared" si="16"/>
        <v>-</v>
      </c>
      <c r="T57" s="25"/>
    </row>
    <row r="58" spans="1:20">
      <c r="A58" s="29">
        <v>30</v>
      </c>
      <c r="B58" s="19">
        <v>14.7</v>
      </c>
      <c r="C58" s="8">
        <f t="shared" si="8"/>
        <v>105.96</v>
      </c>
      <c r="D58" s="18"/>
      <c r="E58" s="8" t="str">
        <f t="shared" si="9"/>
        <v>-</v>
      </c>
      <c r="F58" s="18"/>
      <c r="G58" s="8" t="str">
        <f t="shared" si="10"/>
        <v>-</v>
      </c>
      <c r="H58" s="18"/>
      <c r="I58" s="8" t="str">
        <f t="shared" si="11"/>
        <v>-</v>
      </c>
      <c r="J58" s="18"/>
      <c r="K58" s="8" t="str">
        <f t="shared" si="12"/>
        <v>-</v>
      </c>
      <c r="L58" s="18"/>
      <c r="M58" s="8" t="str">
        <f t="shared" si="13"/>
        <v>-</v>
      </c>
      <c r="N58" s="18"/>
      <c r="O58" s="8" t="str">
        <f t="shared" si="14"/>
        <v>-</v>
      </c>
      <c r="P58" s="18"/>
      <c r="Q58" s="8" t="str">
        <f t="shared" si="15"/>
        <v>-</v>
      </c>
      <c r="R58" s="18"/>
      <c r="S58" s="8" t="str">
        <f t="shared" si="16"/>
        <v>-</v>
      </c>
      <c r="T58" s="25"/>
    </row>
    <row r="59" spans="1:20">
      <c r="A59" s="29">
        <v>35</v>
      </c>
      <c r="B59" s="19">
        <v>15.1</v>
      </c>
      <c r="C59" s="8">
        <f t="shared" si="8"/>
        <v>105.56</v>
      </c>
      <c r="D59" s="18"/>
      <c r="E59" s="8" t="str">
        <f t="shared" si="9"/>
        <v>-</v>
      </c>
      <c r="F59" s="18"/>
      <c r="G59" s="8" t="str">
        <f t="shared" si="10"/>
        <v>-</v>
      </c>
      <c r="H59" s="18"/>
      <c r="I59" s="8" t="str">
        <f t="shared" si="11"/>
        <v>-</v>
      </c>
      <c r="J59" s="18"/>
      <c r="K59" s="8" t="str">
        <f t="shared" si="12"/>
        <v>-</v>
      </c>
      <c r="L59" s="18"/>
      <c r="M59" s="8" t="str">
        <f t="shared" si="13"/>
        <v>-</v>
      </c>
      <c r="N59" s="18"/>
      <c r="O59" s="8" t="str">
        <f t="shared" si="14"/>
        <v>-</v>
      </c>
      <c r="P59" s="18"/>
      <c r="Q59" s="8" t="str">
        <f t="shared" si="15"/>
        <v>-</v>
      </c>
      <c r="R59" s="18"/>
      <c r="S59" s="8" t="str">
        <f t="shared" si="16"/>
        <v>-</v>
      </c>
      <c r="T59" s="25" t="s">
        <v>24</v>
      </c>
    </row>
    <row r="60" spans="1:20">
      <c r="A60" s="29">
        <v>40</v>
      </c>
      <c r="B60" s="19">
        <v>15.3</v>
      </c>
      <c r="C60" s="8">
        <f t="shared" si="8"/>
        <v>105.36</v>
      </c>
      <c r="D60" s="18"/>
      <c r="E60" s="8" t="str">
        <f t="shared" si="9"/>
        <v>-</v>
      </c>
      <c r="F60" s="18"/>
      <c r="G60" s="8" t="str">
        <f t="shared" si="10"/>
        <v>-</v>
      </c>
      <c r="H60" s="18"/>
      <c r="I60" s="8" t="str">
        <f t="shared" si="11"/>
        <v>-</v>
      </c>
      <c r="J60" s="18"/>
      <c r="K60" s="8" t="str">
        <f t="shared" si="12"/>
        <v>-</v>
      </c>
      <c r="L60" s="18"/>
      <c r="M60" s="8" t="str">
        <f t="shared" si="13"/>
        <v>-</v>
      </c>
      <c r="N60" s="18"/>
      <c r="O60" s="8" t="str">
        <f t="shared" si="14"/>
        <v>-</v>
      </c>
      <c r="P60" s="18"/>
      <c r="Q60" s="8" t="str">
        <f t="shared" si="15"/>
        <v>-</v>
      </c>
      <c r="R60" s="18"/>
      <c r="S60" s="8" t="str">
        <f t="shared" si="16"/>
        <v>-</v>
      </c>
      <c r="T60" s="25"/>
    </row>
    <row r="61" spans="1:20">
      <c r="A61" s="29">
        <v>50</v>
      </c>
      <c r="B61" s="19">
        <v>15.4</v>
      </c>
      <c r="C61" s="8">
        <f t="shared" si="8"/>
        <v>105.25999999999999</v>
      </c>
      <c r="D61" s="18"/>
      <c r="E61" s="8" t="str">
        <f t="shared" si="9"/>
        <v>-</v>
      </c>
      <c r="F61" s="18"/>
      <c r="G61" s="8" t="str">
        <f t="shared" si="10"/>
        <v>-</v>
      </c>
      <c r="H61" s="18"/>
      <c r="I61" s="8" t="str">
        <f t="shared" si="11"/>
        <v>-</v>
      </c>
      <c r="J61" s="18"/>
      <c r="K61" s="8" t="str">
        <f t="shared" si="12"/>
        <v>-</v>
      </c>
      <c r="L61" s="18"/>
      <c r="M61" s="8" t="str">
        <f t="shared" si="13"/>
        <v>-</v>
      </c>
      <c r="N61" s="18"/>
      <c r="O61" s="8" t="str">
        <f t="shared" si="14"/>
        <v>-</v>
      </c>
      <c r="P61" s="18"/>
      <c r="Q61" s="8" t="str">
        <f t="shared" si="15"/>
        <v>-</v>
      </c>
      <c r="R61" s="18"/>
      <c r="S61" s="8" t="str">
        <f t="shared" si="16"/>
        <v>-</v>
      </c>
      <c r="T61" s="25"/>
    </row>
    <row r="62" spans="1:20">
      <c r="A62" s="30">
        <v>60</v>
      </c>
      <c r="B62" s="19">
        <v>15.1</v>
      </c>
      <c r="C62" s="8">
        <f t="shared" si="8"/>
        <v>105.56</v>
      </c>
      <c r="D62" s="18"/>
      <c r="E62" s="8" t="str">
        <f t="shared" si="9"/>
        <v>-</v>
      </c>
      <c r="F62" s="18"/>
      <c r="G62" s="8" t="str">
        <f t="shared" si="10"/>
        <v>-</v>
      </c>
      <c r="H62" s="18"/>
      <c r="I62" s="8" t="str">
        <f t="shared" si="11"/>
        <v>-</v>
      </c>
      <c r="J62" s="18"/>
      <c r="K62" s="8" t="str">
        <f t="shared" si="12"/>
        <v>-</v>
      </c>
      <c r="L62" s="18"/>
      <c r="M62" s="8" t="str">
        <f t="shared" si="13"/>
        <v>-</v>
      </c>
      <c r="N62" s="18"/>
      <c r="O62" s="8" t="str">
        <f t="shared" si="14"/>
        <v>-</v>
      </c>
      <c r="P62" s="18"/>
      <c r="Q62" s="8" t="str">
        <f t="shared" si="15"/>
        <v>-</v>
      </c>
      <c r="R62" s="18"/>
      <c r="S62" s="8" t="str">
        <f t="shared" si="16"/>
        <v>-</v>
      </c>
      <c r="T62" s="25"/>
    </row>
    <row r="63" spans="1:20">
      <c r="A63" s="30">
        <v>70</v>
      </c>
      <c r="B63" s="19">
        <v>16.8</v>
      </c>
      <c r="C63" s="8">
        <f t="shared" si="8"/>
        <v>103.86</v>
      </c>
      <c r="D63" s="18"/>
      <c r="E63" s="8" t="str">
        <f t="shared" si="9"/>
        <v>-</v>
      </c>
      <c r="F63" s="18"/>
      <c r="G63" s="8" t="str">
        <f t="shared" si="10"/>
        <v>-</v>
      </c>
      <c r="H63" s="18"/>
      <c r="I63" s="8" t="str">
        <f t="shared" si="11"/>
        <v>-</v>
      </c>
      <c r="J63" s="18"/>
      <c r="K63" s="8" t="str">
        <f t="shared" si="12"/>
        <v>-</v>
      </c>
      <c r="L63" s="18"/>
      <c r="M63" s="8" t="str">
        <f t="shared" si="13"/>
        <v>-</v>
      </c>
      <c r="N63" s="18"/>
      <c r="O63" s="8" t="str">
        <f t="shared" si="14"/>
        <v>-</v>
      </c>
      <c r="P63" s="18"/>
      <c r="Q63" s="8" t="str">
        <f t="shared" si="15"/>
        <v>-</v>
      </c>
      <c r="R63" s="18"/>
      <c r="S63" s="8" t="str">
        <f t="shared" si="16"/>
        <v>-</v>
      </c>
      <c r="T63" s="25"/>
    </row>
    <row r="64" spans="1:20">
      <c r="A64" s="30">
        <v>77</v>
      </c>
      <c r="B64" s="19">
        <v>18.7</v>
      </c>
      <c r="C64" s="8">
        <f t="shared" si="8"/>
        <v>101.96</v>
      </c>
      <c r="D64" s="18"/>
      <c r="E64" s="8" t="str">
        <f t="shared" si="9"/>
        <v>-</v>
      </c>
      <c r="F64" s="18"/>
      <c r="G64" s="8" t="str">
        <f t="shared" si="10"/>
        <v>-</v>
      </c>
      <c r="H64" s="18"/>
      <c r="I64" s="8" t="str">
        <f t="shared" si="11"/>
        <v>-</v>
      </c>
      <c r="J64" s="18"/>
      <c r="K64" s="8" t="str">
        <f t="shared" si="12"/>
        <v>-</v>
      </c>
      <c r="L64" s="18"/>
      <c r="M64" s="8" t="str">
        <f t="shared" si="13"/>
        <v>-</v>
      </c>
      <c r="N64" s="18"/>
      <c r="O64" s="8" t="str">
        <f t="shared" si="14"/>
        <v>-</v>
      </c>
      <c r="P64" s="18"/>
      <c r="Q64" s="8" t="str">
        <f t="shared" si="15"/>
        <v>-</v>
      </c>
      <c r="R64" s="18"/>
      <c r="S64" s="8" t="str">
        <f t="shared" si="16"/>
        <v>-</v>
      </c>
      <c r="T64" s="25"/>
    </row>
    <row r="65" spans="1:172">
      <c r="A65" s="30">
        <v>80</v>
      </c>
      <c r="B65" s="19">
        <v>18.7</v>
      </c>
      <c r="C65" s="8">
        <f t="shared" si="8"/>
        <v>101.96</v>
      </c>
      <c r="D65" s="18"/>
      <c r="E65" s="8" t="str">
        <f t="shared" si="9"/>
        <v>-</v>
      </c>
      <c r="F65" s="18"/>
      <c r="G65" s="8" t="str">
        <f t="shared" si="10"/>
        <v>-</v>
      </c>
      <c r="H65" s="18"/>
      <c r="I65" s="8" t="str">
        <f t="shared" si="11"/>
        <v>-</v>
      </c>
      <c r="J65" s="18"/>
      <c r="K65" s="8" t="str">
        <f t="shared" si="12"/>
        <v>-</v>
      </c>
      <c r="L65" s="18"/>
      <c r="M65" s="8" t="str">
        <f t="shared" si="13"/>
        <v>-</v>
      </c>
      <c r="N65" s="18"/>
      <c r="O65" s="8" t="str">
        <f t="shared" si="14"/>
        <v>-</v>
      </c>
      <c r="P65" s="18"/>
      <c r="Q65" s="8" t="str">
        <f t="shared" si="15"/>
        <v>-</v>
      </c>
      <c r="R65" s="18"/>
      <c r="S65" s="8" t="str">
        <f t="shared" si="16"/>
        <v>-</v>
      </c>
      <c r="T65" s="25"/>
    </row>
    <row r="66" spans="1:172" s="23" customFormat="1">
      <c r="A66" s="30">
        <v>82</v>
      </c>
      <c r="B66" s="19">
        <v>19.899999999999999</v>
      </c>
      <c r="C66" s="8">
        <f t="shared" si="8"/>
        <v>100.75999999999999</v>
      </c>
      <c r="D66" s="18"/>
      <c r="E66" s="8" t="str">
        <f t="shared" si="9"/>
        <v>-</v>
      </c>
      <c r="F66" s="18"/>
      <c r="G66" s="8" t="str">
        <f t="shared" si="10"/>
        <v>-</v>
      </c>
      <c r="H66" s="18"/>
      <c r="I66" s="8" t="str">
        <f t="shared" si="11"/>
        <v>-</v>
      </c>
      <c r="J66" s="18"/>
      <c r="K66" s="8" t="str">
        <f t="shared" si="12"/>
        <v>-</v>
      </c>
      <c r="L66" s="18"/>
      <c r="M66" s="8" t="str">
        <f t="shared" si="13"/>
        <v>-</v>
      </c>
      <c r="N66" s="18"/>
      <c r="O66" s="8" t="str">
        <f t="shared" si="14"/>
        <v>-</v>
      </c>
      <c r="P66" s="18"/>
      <c r="Q66" s="8" t="str">
        <f t="shared" si="15"/>
        <v>-</v>
      </c>
      <c r="R66" s="18"/>
      <c r="S66" s="8" t="str">
        <f t="shared" si="16"/>
        <v>-</v>
      </c>
      <c r="T66" s="26" t="s">
        <v>17</v>
      </c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  <c r="CH66" s="33"/>
      <c r="CI66" s="33"/>
      <c r="CJ66" s="33"/>
      <c r="CK66" s="33"/>
      <c r="CL66" s="33"/>
      <c r="CM66" s="33"/>
      <c r="CN66" s="33"/>
      <c r="CO66" s="33"/>
      <c r="CP66" s="33"/>
      <c r="CQ66" s="33"/>
      <c r="CR66" s="33"/>
      <c r="CS66" s="33"/>
      <c r="CT66" s="33"/>
      <c r="CU66" s="33"/>
      <c r="CV66" s="33"/>
      <c r="CW66" s="33"/>
      <c r="CX66" s="33"/>
      <c r="CY66" s="33"/>
      <c r="CZ66" s="33"/>
      <c r="DA66" s="33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  <c r="DT66" s="33"/>
      <c r="DU66" s="33"/>
      <c r="DV66" s="33"/>
      <c r="DW66" s="33"/>
      <c r="DX66" s="33"/>
      <c r="DY66" s="33"/>
      <c r="DZ66" s="33"/>
      <c r="EA66" s="33"/>
      <c r="EB66" s="33"/>
      <c r="EC66" s="33"/>
      <c r="ED66" s="33"/>
      <c r="EE66" s="33"/>
      <c r="EF66" s="33"/>
      <c r="EG66" s="33"/>
      <c r="EH66" s="33"/>
      <c r="EI66" s="33"/>
      <c r="EJ66" s="33"/>
      <c r="EK66" s="33"/>
      <c r="EL66" s="33"/>
      <c r="EM66" s="33"/>
      <c r="EN66" s="33"/>
      <c r="EO66" s="33"/>
      <c r="EP66" s="33"/>
      <c r="EQ66" s="33"/>
      <c r="ER66" s="33"/>
      <c r="ES66" s="33"/>
      <c r="ET66" s="33"/>
      <c r="EU66" s="33"/>
      <c r="EV66" s="33"/>
      <c r="EW66" s="33"/>
      <c r="EX66" s="33"/>
      <c r="EY66" s="33"/>
      <c r="EZ66" s="33"/>
      <c r="FA66" s="33"/>
      <c r="FB66" s="33"/>
      <c r="FC66" s="33"/>
      <c r="FD66" s="33"/>
      <c r="FE66" s="33"/>
      <c r="FF66" s="33"/>
      <c r="FG66" s="33"/>
      <c r="FH66" s="33"/>
      <c r="FI66" s="33"/>
      <c r="FJ66" s="33"/>
      <c r="FK66" s="33"/>
      <c r="FL66" s="33"/>
      <c r="FM66" s="33"/>
      <c r="FN66" s="33"/>
      <c r="FO66" s="33"/>
      <c r="FP66" s="33"/>
    </row>
    <row r="67" spans="1:172">
      <c r="A67" s="30">
        <v>87</v>
      </c>
      <c r="B67" s="19">
        <v>20.2</v>
      </c>
      <c r="C67" s="8">
        <f t="shared" si="8"/>
        <v>100.46</v>
      </c>
      <c r="D67" s="18"/>
      <c r="E67" s="8" t="str">
        <f t="shared" si="9"/>
        <v>-</v>
      </c>
      <c r="F67" s="18"/>
      <c r="G67" s="8" t="str">
        <f t="shared" si="10"/>
        <v>-</v>
      </c>
      <c r="H67" s="18"/>
      <c r="I67" s="8" t="str">
        <f t="shared" si="11"/>
        <v>-</v>
      </c>
      <c r="J67" s="18"/>
      <c r="K67" s="8" t="str">
        <f t="shared" si="12"/>
        <v>-</v>
      </c>
      <c r="L67" s="18"/>
      <c r="M67" s="8" t="str">
        <f t="shared" si="13"/>
        <v>-</v>
      </c>
      <c r="N67" s="18"/>
      <c r="O67" s="8" t="str">
        <f t="shared" si="14"/>
        <v>-</v>
      </c>
      <c r="P67" s="18"/>
      <c r="Q67" s="8" t="str">
        <f t="shared" si="15"/>
        <v>-</v>
      </c>
      <c r="R67" s="18"/>
      <c r="S67" s="8" t="str">
        <f t="shared" si="16"/>
        <v>-</v>
      </c>
      <c r="T67" s="25"/>
    </row>
    <row r="68" spans="1:172">
      <c r="A68" s="30">
        <v>90</v>
      </c>
      <c r="B68" s="19">
        <v>20.7</v>
      </c>
      <c r="C68" s="8">
        <f t="shared" si="8"/>
        <v>99.96</v>
      </c>
      <c r="D68" s="18"/>
      <c r="E68" s="8" t="str">
        <f t="shared" si="9"/>
        <v>-</v>
      </c>
      <c r="F68" s="18"/>
      <c r="G68" s="8" t="str">
        <f t="shared" si="10"/>
        <v>-</v>
      </c>
      <c r="H68" s="18"/>
      <c r="I68" s="8" t="str">
        <f t="shared" si="11"/>
        <v>-</v>
      </c>
      <c r="J68" s="18"/>
      <c r="K68" s="8" t="str">
        <f t="shared" si="12"/>
        <v>-</v>
      </c>
      <c r="L68" s="18"/>
      <c r="M68" s="8" t="str">
        <f t="shared" si="13"/>
        <v>-</v>
      </c>
      <c r="N68" s="18"/>
      <c r="O68" s="8" t="str">
        <f t="shared" si="14"/>
        <v>-</v>
      </c>
      <c r="P68" s="18"/>
      <c r="Q68" s="8" t="str">
        <f t="shared" si="15"/>
        <v>-</v>
      </c>
      <c r="R68" s="18"/>
      <c r="S68" s="8" t="str">
        <f t="shared" si="16"/>
        <v>-</v>
      </c>
      <c r="T68" s="25"/>
    </row>
    <row r="69" spans="1:172">
      <c r="A69" s="30">
        <v>100</v>
      </c>
      <c r="B69" s="19">
        <v>21.9</v>
      </c>
      <c r="C69" s="8">
        <f t="shared" si="8"/>
        <v>98.759999999999991</v>
      </c>
      <c r="D69" s="18"/>
      <c r="E69" s="8" t="str">
        <f t="shared" si="9"/>
        <v>-</v>
      </c>
      <c r="F69" s="18"/>
      <c r="G69" s="8" t="str">
        <f t="shared" si="10"/>
        <v>-</v>
      </c>
      <c r="H69" s="18"/>
      <c r="I69" s="8" t="str">
        <f t="shared" si="11"/>
        <v>-</v>
      </c>
      <c r="J69" s="18"/>
      <c r="K69" s="8" t="str">
        <f t="shared" si="12"/>
        <v>-</v>
      </c>
      <c r="L69" s="18"/>
      <c r="M69" s="8" t="str">
        <f t="shared" si="13"/>
        <v>-</v>
      </c>
      <c r="N69" s="18"/>
      <c r="O69" s="8" t="str">
        <f t="shared" si="14"/>
        <v>-</v>
      </c>
      <c r="P69" s="18"/>
      <c r="Q69" s="8" t="str">
        <f t="shared" si="15"/>
        <v>-</v>
      </c>
      <c r="R69" s="18"/>
      <c r="S69" s="8" t="str">
        <f t="shared" si="16"/>
        <v>-</v>
      </c>
      <c r="T69" s="25"/>
    </row>
    <row r="70" spans="1:172">
      <c r="A70" s="30">
        <v>110</v>
      </c>
      <c r="B70" s="19">
        <v>22.1</v>
      </c>
      <c r="C70" s="8">
        <f t="shared" si="8"/>
        <v>98.56</v>
      </c>
      <c r="D70" s="18"/>
      <c r="E70" s="8" t="str">
        <f t="shared" si="9"/>
        <v>-</v>
      </c>
      <c r="F70" s="18"/>
      <c r="G70" s="8" t="str">
        <f t="shared" si="10"/>
        <v>-</v>
      </c>
      <c r="H70" s="18"/>
      <c r="I70" s="8" t="str">
        <f t="shared" si="11"/>
        <v>-</v>
      </c>
      <c r="J70" s="18"/>
      <c r="K70" s="8" t="str">
        <f t="shared" si="12"/>
        <v>-</v>
      </c>
      <c r="L70" s="18"/>
      <c r="M70" s="8" t="str">
        <f t="shared" si="13"/>
        <v>-</v>
      </c>
      <c r="N70" s="18"/>
      <c r="O70" s="8" t="str">
        <f t="shared" si="14"/>
        <v>-</v>
      </c>
      <c r="P70" s="18"/>
      <c r="Q70" s="8" t="str">
        <f t="shared" si="15"/>
        <v>-</v>
      </c>
      <c r="R70" s="18"/>
      <c r="S70" s="8" t="str">
        <f t="shared" si="16"/>
        <v>-</v>
      </c>
      <c r="T70" s="25"/>
    </row>
    <row r="71" spans="1:172">
      <c r="A71" s="30">
        <v>120</v>
      </c>
      <c r="B71" s="19">
        <v>22.7</v>
      </c>
      <c r="C71" s="8">
        <f t="shared" si="8"/>
        <v>97.96</v>
      </c>
      <c r="D71" s="18"/>
      <c r="E71" s="8" t="str">
        <f t="shared" si="9"/>
        <v>-</v>
      </c>
      <c r="F71" s="18"/>
      <c r="G71" s="8" t="str">
        <f t="shared" si="10"/>
        <v>-</v>
      </c>
      <c r="H71" s="18"/>
      <c r="I71" s="8" t="str">
        <f t="shared" si="11"/>
        <v>-</v>
      </c>
      <c r="J71" s="18"/>
      <c r="K71" s="8" t="str">
        <f t="shared" si="12"/>
        <v>-</v>
      </c>
      <c r="L71" s="18"/>
      <c r="M71" s="8" t="str">
        <f t="shared" si="13"/>
        <v>-</v>
      </c>
      <c r="N71" s="18"/>
      <c r="O71" s="8" t="str">
        <f t="shared" si="14"/>
        <v>-</v>
      </c>
      <c r="P71" s="18"/>
      <c r="Q71" s="8" t="str">
        <f t="shared" si="15"/>
        <v>-</v>
      </c>
      <c r="R71" s="18"/>
      <c r="S71" s="8" t="str">
        <f t="shared" si="16"/>
        <v>-</v>
      </c>
      <c r="T71" s="25"/>
    </row>
    <row r="72" spans="1:172">
      <c r="A72" s="30">
        <v>124</v>
      </c>
      <c r="B72" s="19">
        <v>22.6</v>
      </c>
      <c r="C72" s="8">
        <f t="shared" si="8"/>
        <v>98.06</v>
      </c>
      <c r="D72" s="18"/>
      <c r="E72" s="8" t="str">
        <f t="shared" si="9"/>
        <v>-</v>
      </c>
      <c r="F72" s="18"/>
      <c r="G72" s="8" t="str">
        <f t="shared" si="10"/>
        <v>-</v>
      </c>
      <c r="H72" s="18"/>
      <c r="I72" s="8" t="str">
        <f t="shared" si="11"/>
        <v>-</v>
      </c>
      <c r="J72" s="18"/>
      <c r="K72" s="8" t="str">
        <f t="shared" si="12"/>
        <v>-</v>
      </c>
      <c r="L72" s="18"/>
      <c r="M72" s="8" t="str">
        <f t="shared" si="13"/>
        <v>-</v>
      </c>
      <c r="N72" s="18"/>
      <c r="O72" s="8" t="str">
        <f t="shared" si="14"/>
        <v>-</v>
      </c>
      <c r="P72" s="18"/>
      <c r="Q72" s="8" t="str">
        <f t="shared" si="15"/>
        <v>-</v>
      </c>
      <c r="R72" s="18"/>
      <c r="S72" s="8" t="str">
        <f t="shared" si="16"/>
        <v>-</v>
      </c>
      <c r="T72" s="25"/>
    </row>
    <row r="73" spans="1:172">
      <c r="A73" s="30">
        <v>129</v>
      </c>
      <c r="B73" s="19">
        <v>22.4</v>
      </c>
      <c r="C73" s="8">
        <f t="shared" si="8"/>
        <v>98.259999999999991</v>
      </c>
      <c r="D73" s="18"/>
      <c r="E73" s="8" t="str">
        <f t="shared" si="9"/>
        <v>-</v>
      </c>
      <c r="F73" s="18"/>
      <c r="G73" s="8" t="str">
        <f t="shared" si="10"/>
        <v>-</v>
      </c>
      <c r="H73" s="18"/>
      <c r="I73" s="8" t="str">
        <f t="shared" si="11"/>
        <v>-</v>
      </c>
      <c r="J73" s="18"/>
      <c r="K73" s="8" t="str">
        <f t="shared" si="12"/>
        <v>-</v>
      </c>
      <c r="L73" s="18"/>
      <c r="M73" s="8" t="str">
        <f t="shared" si="13"/>
        <v>-</v>
      </c>
      <c r="N73" s="18"/>
      <c r="O73" s="8" t="str">
        <f t="shared" si="14"/>
        <v>-</v>
      </c>
      <c r="P73" s="18"/>
      <c r="Q73" s="8" t="str">
        <f t="shared" si="15"/>
        <v>-</v>
      </c>
      <c r="R73" s="18"/>
      <c r="S73" s="8" t="str">
        <f t="shared" si="16"/>
        <v>-</v>
      </c>
      <c r="T73" s="25" t="s">
        <v>18</v>
      </c>
    </row>
    <row r="74" spans="1:172">
      <c r="A74" s="30">
        <v>130</v>
      </c>
      <c r="B74" s="19">
        <v>22.2</v>
      </c>
      <c r="C74" s="8">
        <f t="shared" si="8"/>
        <v>98.46</v>
      </c>
      <c r="D74" s="18"/>
      <c r="E74" s="8" t="str">
        <f t="shared" si="9"/>
        <v>-</v>
      </c>
      <c r="F74" s="18"/>
      <c r="G74" s="8" t="str">
        <f t="shared" si="10"/>
        <v>-</v>
      </c>
      <c r="H74" s="18"/>
      <c r="I74" s="8" t="str">
        <f t="shared" si="11"/>
        <v>-</v>
      </c>
      <c r="J74" s="18"/>
      <c r="K74" s="8" t="str">
        <f t="shared" si="12"/>
        <v>-</v>
      </c>
      <c r="L74" s="18"/>
      <c r="M74" s="8" t="str">
        <f t="shared" si="13"/>
        <v>-</v>
      </c>
      <c r="N74" s="18"/>
      <c r="O74" s="8" t="str">
        <f t="shared" si="14"/>
        <v>-</v>
      </c>
      <c r="P74" s="18"/>
      <c r="Q74" s="8" t="str">
        <f t="shared" si="15"/>
        <v>-</v>
      </c>
      <c r="R74" s="18"/>
      <c r="S74" s="8" t="str">
        <f t="shared" si="16"/>
        <v>-</v>
      </c>
      <c r="T74" s="25"/>
    </row>
    <row r="75" spans="1:172">
      <c r="A75" s="30">
        <v>134</v>
      </c>
      <c r="B75" s="19">
        <v>22.2</v>
      </c>
      <c r="C75" s="8">
        <f t="shared" si="8"/>
        <v>98.46</v>
      </c>
      <c r="D75" s="18"/>
      <c r="E75" s="8" t="str">
        <f t="shared" si="9"/>
        <v>-</v>
      </c>
      <c r="F75" s="18"/>
      <c r="G75" s="8" t="str">
        <f t="shared" si="10"/>
        <v>-</v>
      </c>
      <c r="H75" s="18"/>
      <c r="I75" s="8" t="str">
        <f t="shared" si="11"/>
        <v>-</v>
      </c>
      <c r="J75" s="18"/>
      <c r="K75" s="8" t="str">
        <f t="shared" si="12"/>
        <v>-</v>
      </c>
      <c r="L75" s="18"/>
      <c r="M75" s="8" t="str">
        <f t="shared" si="13"/>
        <v>-</v>
      </c>
      <c r="N75" s="18"/>
      <c r="O75" s="8" t="str">
        <f t="shared" si="14"/>
        <v>-</v>
      </c>
      <c r="P75" s="18"/>
      <c r="Q75" s="8" t="str">
        <f t="shared" si="15"/>
        <v>-</v>
      </c>
      <c r="R75" s="18"/>
      <c r="S75" s="8" t="str">
        <f t="shared" si="16"/>
        <v>-</v>
      </c>
      <c r="T75" s="25"/>
    </row>
    <row r="76" spans="1:172">
      <c r="A76" s="30">
        <v>140</v>
      </c>
      <c r="B76" s="19">
        <v>21.2</v>
      </c>
      <c r="C76" s="8">
        <f t="shared" si="8"/>
        <v>99.46</v>
      </c>
      <c r="D76" s="18"/>
      <c r="E76" s="8" t="str">
        <f t="shared" si="9"/>
        <v>-</v>
      </c>
      <c r="F76" s="18"/>
      <c r="G76" s="8" t="str">
        <f t="shared" si="10"/>
        <v>-</v>
      </c>
      <c r="H76" s="18"/>
      <c r="I76" s="8" t="str">
        <f t="shared" si="11"/>
        <v>-</v>
      </c>
      <c r="J76" s="18"/>
      <c r="K76" s="8" t="str">
        <f t="shared" si="12"/>
        <v>-</v>
      </c>
      <c r="L76" s="18"/>
      <c r="M76" s="8" t="str">
        <f t="shared" si="13"/>
        <v>-</v>
      </c>
      <c r="N76" s="18"/>
      <c r="O76" s="8" t="str">
        <f t="shared" si="14"/>
        <v>-</v>
      </c>
      <c r="P76" s="18"/>
      <c r="Q76" s="8" t="str">
        <f t="shared" si="15"/>
        <v>-</v>
      </c>
      <c r="R76" s="18"/>
      <c r="S76" s="8" t="str">
        <f t="shared" si="16"/>
        <v>-</v>
      </c>
      <c r="T76" s="25"/>
    </row>
    <row r="77" spans="1:172" s="23" customFormat="1">
      <c r="A77" s="30">
        <v>150</v>
      </c>
      <c r="B77" s="19">
        <v>18.600000000000001</v>
      </c>
      <c r="C77" s="8">
        <f t="shared" si="8"/>
        <v>102.06</v>
      </c>
      <c r="D77" s="18"/>
      <c r="E77" s="8" t="str">
        <f t="shared" si="9"/>
        <v>-</v>
      </c>
      <c r="F77" s="18"/>
      <c r="G77" s="8" t="str">
        <f t="shared" si="10"/>
        <v>-</v>
      </c>
      <c r="H77" s="18"/>
      <c r="I77" s="8" t="str">
        <f t="shared" si="11"/>
        <v>-</v>
      </c>
      <c r="J77" s="18"/>
      <c r="K77" s="8" t="str">
        <f t="shared" si="12"/>
        <v>-</v>
      </c>
      <c r="L77" s="18"/>
      <c r="M77" s="8" t="str">
        <f t="shared" si="13"/>
        <v>-</v>
      </c>
      <c r="N77" s="18"/>
      <c r="O77" s="8" t="str">
        <f t="shared" si="14"/>
        <v>-</v>
      </c>
      <c r="P77" s="18"/>
      <c r="Q77" s="8" t="str">
        <f t="shared" si="15"/>
        <v>-</v>
      </c>
      <c r="R77" s="18"/>
      <c r="S77" s="8" t="str">
        <f t="shared" si="16"/>
        <v>-</v>
      </c>
      <c r="T77" s="26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  <c r="CH77" s="33"/>
      <c r="CI77" s="33"/>
      <c r="CJ77" s="33"/>
      <c r="CK77" s="33"/>
      <c r="CL77" s="33"/>
      <c r="CM77" s="33"/>
      <c r="CN77" s="33"/>
      <c r="CO77" s="33"/>
      <c r="CP77" s="33"/>
      <c r="CQ77" s="33"/>
      <c r="CR77" s="33"/>
      <c r="CS77" s="33"/>
      <c r="CT77" s="33"/>
      <c r="CU77" s="33"/>
      <c r="CV77" s="33"/>
      <c r="CW77" s="33"/>
      <c r="CX77" s="33"/>
      <c r="CY77" s="33"/>
      <c r="CZ77" s="33"/>
      <c r="DA77" s="33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  <c r="DT77" s="33"/>
      <c r="DU77" s="33"/>
      <c r="DV77" s="33"/>
      <c r="DW77" s="33"/>
      <c r="DX77" s="33"/>
      <c r="DY77" s="33"/>
      <c r="DZ77" s="33"/>
      <c r="EA77" s="33"/>
      <c r="EB77" s="33"/>
      <c r="EC77" s="33"/>
      <c r="ED77" s="33"/>
      <c r="EE77" s="33"/>
      <c r="EF77" s="33"/>
      <c r="EG77" s="33"/>
      <c r="EH77" s="33"/>
      <c r="EI77" s="33"/>
      <c r="EJ77" s="33"/>
      <c r="EK77" s="33"/>
      <c r="EL77" s="33"/>
      <c r="EM77" s="33"/>
      <c r="EN77" s="33"/>
      <c r="EO77" s="33"/>
      <c r="EP77" s="33"/>
      <c r="EQ77" s="33"/>
      <c r="ER77" s="33"/>
      <c r="ES77" s="33"/>
      <c r="ET77" s="33"/>
      <c r="EU77" s="33"/>
      <c r="EV77" s="33"/>
      <c r="EW77" s="33"/>
      <c r="EX77" s="33"/>
      <c r="EY77" s="33"/>
      <c r="EZ77" s="33"/>
      <c r="FA77" s="33"/>
      <c r="FB77" s="33"/>
      <c r="FC77" s="33"/>
      <c r="FD77" s="33"/>
      <c r="FE77" s="33"/>
      <c r="FF77" s="33"/>
      <c r="FG77" s="33"/>
      <c r="FH77" s="33"/>
      <c r="FI77" s="33"/>
      <c r="FJ77" s="33"/>
      <c r="FK77" s="33"/>
      <c r="FL77" s="33"/>
      <c r="FM77" s="33"/>
      <c r="FN77" s="33"/>
      <c r="FO77" s="33"/>
      <c r="FP77" s="33"/>
    </row>
    <row r="78" spans="1:172">
      <c r="A78" s="30">
        <v>160</v>
      </c>
      <c r="B78" s="19">
        <v>15.9</v>
      </c>
      <c r="C78" s="8">
        <f t="shared" si="8"/>
        <v>104.75999999999999</v>
      </c>
      <c r="D78" s="18"/>
      <c r="E78" s="8" t="str">
        <f t="shared" si="9"/>
        <v>-</v>
      </c>
      <c r="F78" s="18"/>
      <c r="G78" s="8" t="str">
        <f t="shared" si="10"/>
        <v>-</v>
      </c>
      <c r="H78" s="18"/>
      <c r="I78" s="8" t="str">
        <f t="shared" si="11"/>
        <v>-</v>
      </c>
      <c r="J78" s="18"/>
      <c r="K78" s="8" t="str">
        <f t="shared" si="12"/>
        <v>-</v>
      </c>
      <c r="L78" s="18"/>
      <c r="M78" s="8" t="str">
        <f t="shared" si="13"/>
        <v>-</v>
      </c>
      <c r="N78" s="18"/>
      <c r="O78" s="8" t="str">
        <f t="shared" si="14"/>
        <v>-</v>
      </c>
      <c r="P78" s="18"/>
      <c r="Q78" s="8" t="str">
        <f t="shared" si="15"/>
        <v>-</v>
      </c>
      <c r="R78" s="18"/>
      <c r="S78" s="8" t="str">
        <f t="shared" si="16"/>
        <v>-</v>
      </c>
      <c r="T78" s="25"/>
    </row>
    <row r="79" spans="1:172">
      <c r="A79" s="30">
        <v>170</v>
      </c>
      <c r="B79" s="19">
        <v>14.4</v>
      </c>
      <c r="C79" s="8">
        <f t="shared" si="8"/>
        <v>106.25999999999999</v>
      </c>
      <c r="D79" s="18"/>
      <c r="E79" s="8" t="str">
        <f t="shared" si="9"/>
        <v>-</v>
      </c>
      <c r="F79" s="18"/>
      <c r="G79" s="8" t="str">
        <f t="shared" si="10"/>
        <v>-</v>
      </c>
      <c r="H79" s="18"/>
      <c r="I79" s="8" t="str">
        <f t="shared" si="11"/>
        <v>-</v>
      </c>
      <c r="J79" s="18"/>
      <c r="K79" s="8" t="str">
        <f t="shared" si="12"/>
        <v>-</v>
      </c>
      <c r="L79" s="18"/>
      <c r="M79" s="8" t="str">
        <f t="shared" si="13"/>
        <v>-</v>
      </c>
      <c r="N79" s="18"/>
      <c r="O79" s="8" t="str">
        <f t="shared" si="14"/>
        <v>-</v>
      </c>
      <c r="P79" s="18"/>
      <c r="Q79" s="8" t="str">
        <f t="shared" si="15"/>
        <v>-</v>
      </c>
      <c r="R79" s="18"/>
      <c r="S79" s="8" t="str">
        <f t="shared" si="16"/>
        <v>-</v>
      </c>
      <c r="T79" s="25"/>
    </row>
    <row r="80" spans="1:172">
      <c r="A80" s="30">
        <v>171</v>
      </c>
      <c r="B80" s="19">
        <v>14.4</v>
      </c>
      <c r="C80" s="8">
        <f t="shared" si="8"/>
        <v>106.25999999999999</v>
      </c>
      <c r="D80" s="18"/>
      <c r="E80" s="8" t="str">
        <f t="shared" si="9"/>
        <v>-</v>
      </c>
      <c r="F80" s="18"/>
      <c r="G80" s="8" t="str">
        <f t="shared" si="10"/>
        <v>-</v>
      </c>
      <c r="H80" s="18"/>
      <c r="I80" s="8" t="str">
        <f t="shared" si="11"/>
        <v>-</v>
      </c>
      <c r="J80" s="18"/>
      <c r="K80" s="8" t="str">
        <f t="shared" si="12"/>
        <v>-</v>
      </c>
      <c r="L80" s="18"/>
      <c r="M80" s="8" t="str">
        <f t="shared" si="13"/>
        <v>-</v>
      </c>
      <c r="N80" s="18"/>
      <c r="O80" s="8" t="str">
        <f t="shared" si="14"/>
        <v>-</v>
      </c>
      <c r="P80" s="18"/>
      <c r="Q80" s="8" t="str">
        <f t="shared" si="15"/>
        <v>-</v>
      </c>
      <c r="R80" s="18"/>
      <c r="S80" s="8" t="str">
        <f t="shared" si="16"/>
        <v>-</v>
      </c>
      <c r="T80" s="25"/>
    </row>
    <row r="81" spans="1:20">
      <c r="A81" s="30">
        <v>176</v>
      </c>
      <c r="B81" s="19">
        <v>14.1</v>
      </c>
      <c r="C81" s="8">
        <f t="shared" si="8"/>
        <v>106.56</v>
      </c>
      <c r="D81" s="18"/>
      <c r="E81" s="8" t="str">
        <f t="shared" si="9"/>
        <v>-</v>
      </c>
      <c r="F81" s="18"/>
      <c r="G81" s="8" t="str">
        <f t="shared" si="10"/>
        <v>-</v>
      </c>
      <c r="H81" s="18"/>
      <c r="I81" s="8" t="str">
        <f t="shared" si="11"/>
        <v>-</v>
      </c>
      <c r="J81" s="18"/>
      <c r="K81" s="8" t="str">
        <f t="shared" si="12"/>
        <v>-</v>
      </c>
      <c r="L81" s="18"/>
      <c r="M81" s="8" t="str">
        <f t="shared" si="13"/>
        <v>-</v>
      </c>
      <c r="N81" s="18"/>
      <c r="O81" s="8" t="str">
        <f t="shared" si="14"/>
        <v>-</v>
      </c>
      <c r="P81" s="18"/>
      <c r="Q81" s="8" t="str">
        <f t="shared" si="15"/>
        <v>-</v>
      </c>
      <c r="R81" s="18"/>
      <c r="S81" s="8" t="str">
        <f t="shared" si="16"/>
        <v>-</v>
      </c>
      <c r="T81" s="25" t="s">
        <v>16</v>
      </c>
    </row>
    <row r="82" spans="1:20">
      <c r="A82" s="30">
        <v>180</v>
      </c>
      <c r="B82" s="19">
        <v>14.5</v>
      </c>
      <c r="C82" s="8">
        <f t="shared" si="8"/>
        <v>106.16</v>
      </c>
      <c r="D82" s="18"/>
      <c r="E82" s="8" t="str">
        <f t="shared" si="9"/>
        <v>-</v>
      </c>
      <c r="F82" s="18"/>
      <c r="G82" s="8" t="str">
        <f t="shared" si="10"/>
        <v>-</v>
      </c>
      <c r="H82" s="18"/>
      <c r="I82" s="8" t="str">
        <f t="shared" si="11"/>
        <v>-</v>
      </c>
      <c r="J82" s="18"/>
      <c r="K82" s="8" t="str">
        <f t="shared" si="12"/>
        <v>-</v>
      </c>
      <c r="L82" s="18"/>
      <c r="M82" s="8" t="str">
        <f t="shared" si="13"/>
        <v>-</v>
      </c>
      <c r="N82" s="18"/>
      <c r="O82" s="8" t="str">
        <f t="shared" si="14"/>
        <v>-</v>
      </c>
      <c r="P82" s="18"/>
      <c r="Q82" s="8" t="str">
        <f t="shared" si="15"/>
        <v>-</v>
      </c>
      <c r="R82" s="18"/>
      <c r="S82" s="8" t="str">
        <f t="shared" si="16"/>
        <v>-</v>
      </c>
      <c r="T82" s="25"/>
    </row>
    <row r="83" spans="1:20">
      <c r="A83" s="30">
        <v>181</v>
      </c>
      <c r="B83" s="19">
        <v>14.6</v>
      </c>
      <c r="C83" s="8">
        <f t="shared" si="8"/>
        <v>106.06</v>
      </c>
      <c r="D83" s="18"/>
      <c r="E83" s="8" t="str">
        <f t="shared" si="9"/>
        <v>-</v>
      </c>
      <c r="F83" s="18"/>
      <c r="G83" s="8" t="str">
        <f t="shared" si="10"/>
        <v>-</v>
      </c>
      <c r="H83" s="18"/>
      <c r="I83" s="8" t="str">
        <f t="shared" si="11"/>
        <v>-</v>
      </c>
      <c r="J83" s="18"/>
      <c r="K83" s="8" t="str">
        <f t="shared" si="12"/>
        <v>-</v>
      </c>
      <c r="L83" s="18"/>
      <c r="M83" s="8" t="str">
        <f t="shared" si="13"/>
        <v>-</v>
      </c>
      <c r="N83" s="18"/>
      <c r="O83" s="8" t="str">
        <f t="shared" si="14"/>
        <v>-</v>
      </c>
      <c r="P83" s="18"/>
      <c r="Q83" s="8" t="str">
        <f t="shared" si="15"/>
        <v>-</v>
      </c>
      <c r="R83" s="18"/>
      <c r="S83" s="8" t="str">
        <f t="shared" si="16"/>
        <v>-</v>
      </c>
      <c r="T83" s="25"/>
    </row>
    <row r="84" spans="1:20">
      <c r="A84" s="30">
        <v>187</v>
      </c>
      <c r="B84" s="19">
        <v>15.1</v>
      </c>
      <c r="C84" s="8">
        <f t="shared" si="8"/>
        <v>105.56</v>
      </c>
      <c r="D84" s="18"/>
      <c r="E84" s="8" t="str">
        <f t="shared" si="9"/>
        <v>-</v>
      </c>
      <c r="F84" s="18"/>
      <c r="G84" s="8" t="str">
        <f t="shared" si="10"/>
        <v>-</v>
      </c>
      <c r="H84" s="18"/>
      <c r="I84" s="8" t="str">
        <f t="shared" si="11"/>
        <v>-</v>
      </c>
      <c r="J84" s="18"/>
      <c r="K84" s="8" t="str">
        <f t="shared" si="12"/>
        <v>-</v>
      </c>
      <c r="L84" s="18"/>
      <c r="M84" s="8" t="str">
        <f t="shared" si="13"/>
        <v>-</v>
      </c>
      <c r="N84" s="18"/>
      <c r="O84" s="8" t="str">
        <f t="shared" si="14"/>
        <v>-</v>
      </c>
      <c r="P84" s="18"/>
      <c r="Q84" s="8" t="str">
        <f t="shared" si="15"/>
        <v>-</v>
      </c>
      <c r="R84" s="18"/>
      <c r="S84" s="8" t="str">
        <f t="shared" si="16"/>
        <v>-</v>
      </c>
      <c r="T84" s="25"/>
    </row>
    <row r="85" spans="1:20">
      <c r="A85" s="30">
        <v>190</v>
      </c>
      <c r="B85" s="19">
        <v>13.7</v>
      </c>
      <c r="C85" s="8">
        <f t="shared" si="8"/>
        <v>106.96</v>
      </c>
      <c r="D85" s="18"/>
      <c r="E85" s="8" t="str">
        <f t="shared" si="9"/>
        <v>-</v>
      </c>
      <c r="F85" s="18"/>
      <c r="G85" s="8" t="str">
        <f t="shared" si="10"/>
        <v>-</v>
      </c>
      <c r="H85" s="18"/>
      <c r="I85" s="8" t="str">
        <f t="shared" si="11"/>
        <v>-</v>
      </c>
      <c r="J85" s="18"/>
      <c r="K85" s="8" t="str">
        <f t="shared" si="12"/>
        <v>-</v>
      </c>
      <c r="L85" s="18"/>
      <c r="M85" s="8" t="str">
        <f t="shared" si="13"/>
        <v>-</v>
      </c>
      <c r="N85" s="18"/>
      <c r="O85" s="8" t="str">
        <f t="shared" si="14"/>
        <v>-</v>
      </c>
      <c r="P85" s="18"/>
      <c r="Q85" s="8" t="str">
        <f t="shared" si="15"/>
        <v>-</v>
      </c>
      <c r="R85" s="18"/>
      <c r="S85" s="8" t="str">
        <f t="shared" si="16"/>
        <v>-</v>
      </c>
      <c r="T85" s="25"/>
    </row>
    <row r="86" spans="1:20">
      <c r="A86" s="30">
        <v>200</v>
      </c>
      <c r="B86" s="19">
        <v>9.9</v>
      </c>
      <c r="C86" s="8">
        <f t="shared" si="8"/>
        <v>110.75999999999999</v>
      </c>
      <c r="D86" s="18"/>
      <c r="E86" s="8" t="str">
        <f t="shared" si="9"/>
        <v>-</v>
      </c>
      <c r="F86" s="18"/>
      <c r="G86" s="8" t="str">
        <f t="shared" si="10"/>
        <v>-</v>
      </c>
      <c r="H86" s="18"/>
      <c r="I86" s="8" t="str">
        <f t="shared" si="11"/>
        <v>-</v>
      </c>
      <c r="J86" s="18"/>
      <c r="K86" s="8" t="str">
        <f t="shared" si="12"/>
        <v>-</v>
      </c>
      <c r="L86" s="18"/>
      <c r="M86" s="8" t="str">
        <f t="shared" si="13"/>
        <v>-</v>
      </c>
      <c r="N86" s="18"/>
      <c r="O86" s="8" t="str">
        <f t="shared" si="14"/>
        <v>-</v>
      </c>
      <c r="P86" s="18"/>
      <c r="Q86" s="8" t="str">
        <f t="shared" si="15"/>
        <v>-</v>
      </c>
      <c r="R86" s="18"/>
      <c r="S86" s="8" t="str">
        <f t="shared" si="16"/>
        <v>-</v>
      </c>
      <c r="T86" s="25"/>
    </row>
    <row r="87" spans="1:20">
      <c r="A87" s="30">
        <v>210</v>
      </c>
      <c r="B87" s="19">
        <v>6.5</v>
      </c>
      <c r="C87" s="8">
        <f t="shared" si="8"/>
        <v>114.16</v>
      </c>
      <c r="D87" s="18"/>
      <c r="E87" s="8" t="str">
        <f t="shared" si="9"/>
        <v>-</v>
      </c>
      <c r="F87" s="18"/>
      <c r="G87" s="8" t="str">
        <f t="shared" si="10"/>
        <v>-</v>
      </c>
      <c r="H87" s="18"/>
      <c r="I87" s="8" t="str">
        <f t="shared" si="11"/>
        <v>-</v>
      </c>
      <c r="J87" s="18"/>
      <c r="K87" s="8" t="str">
        <f t="shared" si="12"/>
        <v>-</v>
      </c>
      <c r="L87" s="18"/>
      <c r="M87" s="8" t="str">
        <f t="shared" si="13"/>
        <v>-</v>
      </c>
      <c r="N87" s="18"/>
      <c r="O87" s="8" t="str">
        <f t="shared" si="14"/>
        <v>-</v>
      </c>
      <c r="P87" s="18"/>
      <c r="Q87" s="8" t="str">
        <f t="shared" si="15"/>
        <v>-</v>
      </c>
      <c r="R87" s="18"/>
      <c r="S87" s="8" t="str">
        <f t="shared" si="16"/>
        <v>-</v>
      </c>
      <c r="T87" s="25"/>
    </row>
    <row r="88" spans="1:20">
      <c r="A88" s="30">
        <v>212.4</v>
      </c>
      <c r="B88" s="19">
        <v>5.7</v>
      </c>
      <c r="C88" s="8">
        <f t="shared" si="8"/>
        <v>114.96</v>
      </c>
      <c r="D88" s="18"/>
      <c r="E88" s="8" t="str">
        <f t="shared" si="9"/>
        <v>-</v>
      </c>
      <c r="F88" s="18"/>
      <c r="G88" s="8" t="str">
        <f t="shared" si="10"/>
        <v>-</v>
      </c>
      <c r="H88" s="18"/>
      <c r="I88" s="8" t="str">
        <f t="shared" si="11"/>
        <v>-</v>
      </c>
      <c r="J88" s="18"/>
      <c r="K88" s="8" t="str">
        <f t="shared" si="12"/>
        <v>-</v>
      </c>
      <c r="L88" s="18"/>
      <c r="M88" s="8" t="str">
        <f t="shared" si="13"/>
        <v>-</v>
      </c>
      <c r="N88" s="18"/>
      <c r="O88" s="8" t="str">
        <f t="shared" si="14"/>
        <v>-</v>
      </c>
      <c r="P88" s="18"/>
      <c r="Q88" s="8" t="str">
        <f t="shared" si="15"/>
        <v>-</v>
      </c>
      <c r="R88" s="18"/>
      <c r="S88" s="8" t="str">
        <f t="shared" si="16"/>
        <v>-</v>
      </c>
      <c r="T88" s="25" t="s">
        <v>23</v>
      </c>
    </row>
    <row r="89" spans="1:20">
      <c r="A89" s="30">
        <v>222.2</v>
      </c>
      <c r="B89" s="19">
        <v>3.7</v>
      </c>
      <c r="C89" s="8">
        <f>$M$3+$M$4-B89</f>
        <v>116.96</v>
      </c>
      <c r="D89" s="18"/>
      <c r="E89" s="8" t="str">
        <f t="shared" si="9"/>
        <v>-</v>
      </c>
      <c r="F89" s="18"/>
      <c r="G89" s="8" t="str">
        <f t="shared" si="10"/>
        <v>-</v>
      </c>
      <c r="H89" s="18"/>
      <c r="I89" s="8" t="str">
        <f t="shared" si="11"/>
        <v>-</v>
      </c>
      <c r="J89" s="18"/>
      <c r="K89" s="8" t="str">
        <f t="shared" si="12"/>
        <v>-</v>
      </c>
      <c r="L89" s="18"/>
      <c r="M89" s="8" t="str">
        <f t="shared" si="13"/>
        <v>-</v>
      </c>
      <c r="N89" s="18"/>
      <c r="O89" s="8" t="str">
        <f t="shared" si="14"/>
        <v>-</v>
      </c>
      <c r="P89" s="18"/>
      <c r="Q89" s="8" t="str">
        <f t="shared" si="15"/>
        <v>-</v>
      </c>
      <c r="R89" s="18"/>
      <c r="S89" s="8" t="str">
        <f t="shared" si="16"/>
        <v>-</v>
      </c>
      <c r="T89" s="25" t="s">
        <v>15</v>
      </c>
    </row>
    <row r="90" spans="1:20">
      <c r="B90" s="40" t="s">
        <v>32</v>
      </c>
      <c r="C90" s="41">
        <v>107</v>
      </c>
      <c r="E90" s="41"/>
      <c r="G90" s="41"/>
      <c r="I90" s="41"/>
      <c r="K90" s="41"/>
      <c r="M90" s="41"/>
      <c r="O90" s="41"/>
      <c r="Q90" s="41"/>
      <c r="S90" s="41"/>
    </row>
  </sheetData>
  <mergeCells count="5">
    <mergeCell ref="A51:A53"/>
    <mergeCell ref="T51:T53"/>
    <mergeCell ref="A1:T1"/>
    <mergeCell ref="A9:A11"/>
    <mergeCell ref="T9:T11"/>
  </mergeCells>
  <phoneticPr fontId="0" type="noConversion"/>
  <pageMargins left="0.75" right="0.75" top="1" bottom="1" header="0.5" footer="0.5"/>
  <pageSetup scale="60" orientation="landscape" r:id="rId1"/>
  <headerFooter alignWithMargins="0"/>
  <rowBreaks count="1" manualBreakCount="1">
    <brk id="48" max="19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F54288C657724180ED1312F00F45E4" ma:contentTypeVersion="1" ma:contentTypeDescription="Create a new document." ma:contentTypeScope="" ma:versionID="bb5a3f6e397b1690cf6564841654f2a0">
  <xsd:schema xmlns:xsd="http://www.w3.org/2001/XMLSchema" xmlns:xs="http://www.w3.org/2001/XMLSchema" xmlns:p="http://schemas.microsoft.com/office/2006/metadata/properties" xmlns:ns2="a8b72882-1d02-4704-8464-4e9c6e9dc531" targetNamespace="http://schemas.microsoft.com/office/2006/metadata/properties" ma:root="true" ma:fieldsID="5705412253ba870b06423a56f97807aa" ns2:_="">
    <xsd:import namespace="a8b72882-1d02-4704-8464-4e9c6e9dc53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72882-1d02-4704-8464-4e9c6e9dc53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99C88A-E4C5-4F84-B7CC-C1A9B22BB570}"/>
</file>

<file path=customXml/itemProps2.xml><?xml version="1.0" encoding="utf-8"?>
<ds:datastoreItem xmlns:ds="http://schemas.openxmlformats.org/officeDocument/2006/customXml" ds:itemID="{78FB14B5-9774-4339-82C9-8D67A2D28AF8}"/>
</file>

<file path=customXml/itemProps3.xml><?xml version="1.0" encoding="utf-8"?>
<ds:datastoreItem xmlns:ds="http://schemas.openxmlformats.org/officeDocument/2006/customXml" ds:itemID="{84B3C4FE-C535-4F32-93FD-61ED2D8175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Elevations</vt:lpstr>
      <vt:lpstr>East</vt:lpstr>
      <vt:lpstr>West</vt:lpstr>
      <vt:lpstr>Elevations!Print_Area</vt:lpstr>
    </vt:vector>
  </TitlesOfParts>
  <Company>Wisconsin Department of Transportation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DOTJDN</dc:creator>
  <cp:lastModifiedBy>dotjtb</cp:lastModifiedBy>
  <cp:lastPrinted>2012-07-24T15:21:17Z</cp:lastPrinted>
  <dcterms:created xsi:type="dcterms:W3CDTF">2004-07-22T12:42:51Z</dcterms:created>
  <dcterms:modified xsi:type="dcterms:W3CDTF">2013-04-20T16:06:01Z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0x01010084F54288C657724180ED1312F00F45E4</vt:lpwstr>
  </property>
</Properties>
</file>