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South" sheetId="11" r:id="rId2"/>
    <sheet name="North" sheetId="10" r:id="rId3"/>
  </sheets>
  <definedNames>
    <definedName name="_xlnm.Print_Area" localSheetId="0">Elevations!$A$1:$T$296</definedName>
  </definedNames>
  <calcPr calcId="125725"/>
</workbook>
</file>

<file path=xl/calcChain.xml><?xml version="1.0" encoding="utf-8"?>
<calcChain xmlns="http://schemas.openxmlformats.org/spreadsheetml/2006/main">
  <c r="C138" i="1"/>
  <c r="C21"/>
  <c r="C157"/>
  <c r="E157"/>
  <c r="G157"/>
  <c r="I157"/>
  <c r="K157"/>
  <c r="M157"/>
  <c r="O157"/>
  <c r="Q157"/>
  <c r="S157"/>
  <c r="C158"/>
  <c r="E158"/>
  <c r="G158"/>
  <c r="I158"/>
  <c r="K158"/>
  <c r="M158"/>
  <c r="O158"/>
  <c r="Q158"/>
  <c r="S158"/>
  <c r="C159"/>
  <c r="E159"/>
  <c r="G159"/>
  <c r="I159"/>
  <c r="K159"/>
  <c r="M159"/>
  <c r="O159"/>
  <c r="Q159"/>
  <c r="S159"/>
  <c r="C160"/>
  <c r="E160"/>
  <c r="G160"/>
  <c r="I160"/>
  <c r="K160"/>
  <c r="M160"/>
  <c r="O160"/>
  <c r="Q160"/>
  <c r="S160"/>
  <c r="C161"/>
  <c r="E161"/>
  <c r="G161"/>
  <c r="I161"/>
  <c r="K161"/>
  <c r="M161"/>
  <c r="O161"/>
  <c r="Q161"/>
  <c r="S161"/>
  <c r="C162"/>
  <c r="E162"/>
  <c r="G162"/>
  <c r="I162"/>
  <c r="K162"/>
  <c r="M162"/>
  <c r="O162"/>
  <c r="Q162"/>
  <c r="S162"/>
  <c r="C163"/>
  <c r="E163"/>
  <c r="G163"/>
  <c r="I163"/>
  <c r="K163"/>
  <c r="M163"/>
  <c r="O163"/>
  <c r="Q163"/>
  <c r="S163"/>
  <c r="C164"/>
  <c r="E164"/>
  <c r="G164"/>
  <c r="I164"/>
  <c r="K164"/>
  <c r="M164"/>
  <c r="O164"/>
  <c r="Q164"/>
  <c r="S164"/>
  <c r="C165"/>
  <c r="E165"/>
  <c r="G165"/>
  <c r="I165"/>
  <c r="K165"/>
  <c r="M165"/>
  <c r="O165"/>
  <c r="Q165"/>
  <c r="S165"/>
  <c r="C166"/>
  <c r="E166"/>
  <c r="G166"/>
  <c r="I166"/>
  <c r="K166"/>
  <c r="M166"/>
  <c r="O166"/>
  <c r="Q166"/>
  <c r="S166"/>
  <c r="C167"/>
  <c r="E167"/>
  <c r="G167"/>
  <c r="I167"/>
  <c r="K167"/>
  <c r="M167"/>
  <c r="O167"/>
  <c r="Q167"/>
  <c r="S167"/>
  <c r="C168"/>
  <c r="E168"/>
  <c r="G168"/>
  <c r="I168"/>
  <c r="K168"/>
  <c r="M168"/>
  <c r="O168"/>
  <c r="Q168"/>
  <c r="S168"/>
  <c r="C169"/>
  <c r="E169"/>
  <c r="G169"/>
  <c r="I169"/>
  <c r="K169"/>
  <c r="M169"/>
  <c r="O169"/>
  <c r="Q169"/>
  <c r="S169"/>
  <c r="C170"/>
  <c r="E170"/>
  <c r="G170"/>
  <c r="I170"/>
  <c r="K170"/>
  <c r="M170"/>
  <c r="O170"/>
  <c r="Q170"/>
  <c r="S170"/>
  <c r="C171"/>
  <c r="E171"/>
  <c r="G171"/>
  <c r="I171"/>
  <c r="K171"/>
  <c r="M171"/>
  <c r="O171"/>
  <c r="Q171"/>
  <c r="S171"/>
  <c r="C172"/>
  <c r="E172"/>
  <c r="G172"/>
  <c r="I172"/>
  <c r="K172"/>
  <c r="M172"/>
  <c r="O172"/>
  <c r="Q172"/>
  <c r="S172"/>
  <c r="C173"/>
  <c r="E173"/>
  <c r="G173"/>
  <c r="I173"/>
  <c r="K173"/>
  <c r="M173"/>
  <c r="O173"/>
  <c r="Q173"/>
  <c r="S173"/>
  <c r="C174"/>
  <c r="E174"/>
  <c r="G174"/>
  <c r="I174"/>
  <c r="K174"/>
  <c r="M174"/>
  <c r="O174"/>
  <c r="Q174"/>
  <c r="S174"/>
  <c r="C175"/>
  <c r="E175"/>
  <c r="G175"/>
  <c r="I175"/>
  <c r="K175"/>
  <c r="M175"/>
  <c r="O175"/>
  <c r="Q175"/>
  <c r="S175"/>
  <c r="C176"/>
  <c r="E176"/>
  <c r="G176"/>
  <c r="I176"/>
  <c r="K176"/>
  <c r="M176"/>
  <c r="O176"/>
  <c r="Q176"/>
  <c r="S176"/>
  <c r="C177"/>
  <c r="E177"/>
  <c r="G177"/>
  <c r="I177"/>
  <c r="K177"/>
  <c r="M177"/>
  <c r="O177"/>
  <c r="Q177"/>
  <c r="S177"/>
  <c r="C178"/>
  <c r="E178"/>
  <c r="G178"/>
  <c r="I178"/>
  <c r="K178"/>
  <c r="M178"/>
  <c r="O178"/>
  <c r="Q178"/>
  <c r="S178"/>
  <c r="C179"/>
  <c r="E179"/>
  <c r="G179"/>
  <c r="I179"/>
  <c r="K179"/>
  <c r="M179"/>
  <c r="O179"/>
  <c r="Q179"/>
  <c r="S179"/>
  <c r="C180"/>
  <c r="E180"/>
  <c r="G180"/>
  <c r="I180"/>
  <c r="K180"/>
  <c r="M180"/>
  <c r="O180"/>
  <c r="Q180"/>
  <c r="S180"/>
  <c r="C181"/>
  <c r="E181"/>
  <c r="G181"/>
  <c r="I181"/>
  <c r="K181"/>
  <c r="M181"/>
  <c r="O181"/>
  <c r="Q181"/>
  <c r="S181"/>
  <c r="C182"/>
  <c r="E182"/>
  <c r="G182"/>
  <c r="I182"/>
  <c r="K182"/>
  <c r="M182"/>
  <c r="O182"/>
  <c r="Q182"/>
  <c r="S182"/>
  <c r="C183"/>
  <c r="E183"/>
  <c r="G183"/>
  <c r="I183"/>
  <c r="K183"/>
  <c r="M183"/>
  <c r="O183"/>
  <c r="Q183"/>
  <c r="S183"/>
  <c r="C184"/>
  <c r="E184"/>
  <c r="G184"/>
  <c r="I184"/>
  <c r="K184"/>
  <c r="M184"/>
  <c r="O184"/>
  <c r="Q184"/>
  <c r="S184"/>
  <c r="C185"/>
  <c r="E185"/>
  <c r="G185"/>
  <c r="I185"/>
  <c r="K185"/>
  <c r="M185"/>
  <c r="O185"/>
  <c r="Q185"/>
  <c r="S185"/>
  <c r="C186"/>
  <c r="E186"/>
  <c r="G186"/>
  <c r="I186"/>
  <c r="K186"/>
  <c r="M186"/>
  <c r="O186"/>
  <c r="Q186"/>
  <c r="S186"/>
  <c r="C187"/>
  <c r="E187"/>
  <c r="G187"/>
  <c r="I187"/>
  <c r="K187"/>
  <c r="M187"/>
  <c r="O187"/>
  <c r="Q187"/>
  <c r="S187"/>
  <c r="C188"/>
  <c r="E188"/>
  <c r="G188"/>
  <c r="I188"/>
  <c r="K188"/>
  <c r="M188"/>
  <c r="O188"/>
  <c r="Q188"/>
  <c r="S188"/>
  <c r="C189"/>
  <c r="E189"/>
  <c r="G189"/>
  <c r="I189"/>
  <c r="K189"/>
  <c r="M189"/>
  <c r="O189"/>
  <c r="Q189"/>
  <c r="S189"/>
  <c r="C190"/>
  <c r="E190"/>
  <c r="G190"/>
  <c r="I190"/>
  <c r="K190"/>
  <c r="M190"/>
  <c r="O190"/>
  <c r="Q190"/>
  <c r="S190"/>
  <c r="C191"/>
  <c r="E191"/>
  <c r="G191"/>
  <c r="I191"/>
  <c r="K191"/>
  <c r="M191"/>
  <c r="O191"/>
  <c r="Q191"/>
  <c r="S191"/>
  <c r="C192"/>
  <c r="E192"/>
  <c r="G192"/>
  <c r="I192"/>
  <c r="K192"/>
  <c r="M192"/>
  <c r="O192"/>
  <c r="Q192"/>
  <c r="S192"/>
  <c r="C193"/>
  <c r="E193"/>
  <c r="G193"/>
  <c r="I193"/>
  <c r="K193"/>
  <c r="M193"/>
  <c r="O193"/>
  <c r="Q193"/>
  <c r="S193"/>
  <c r="C194"/>
  <c r="E194"/>
  <c r="G194"/>
  <c r="I194"/>
  <c r="K194"/>
  <c r="M194"/>
  <c r="O194"/>
  <c r="Q194"/>
  <c r="S194"/>
  <c r="C195"/>
  <c r="E195"/>
  <c r="G195"/>
  <c r="I195"/>
  <c r="K195"/>
  <c r="M195"/>
  <c r="O195"/>
  <c r="Q195"/>
  <c r="S195"/>
  <c r="C196"/>
  <c r="E196"/>
  <c r="G196"/>
  <c r="I196"/>
  <c r="K196"/>
  <c r="M196"/>
  <c r="O196"/>
  <c r="Q196"/>
  <c r="S196"/>
  <c r="C197"/>
  <c r="E197"/>
  <c r="G197"/>
  <c r="I197"/>
  <c r="K197"/>
  <c r="M197"/>
  <c r="O197"/>
  <c r="Q197"/>
  <c r="S197"/>
  <c r="C198"/>
  <c r="E198"/>
  <c r="G198"/>
  <c r="I198"/>
  <c r="K198"/>
  <c r="M198"/>
  <c r="O198"/>
  <c r="Q198"/>
  <c r="S198"/>
  <c r="C199"/>
  <c r="E199"/>
  <c r="G199"/>
  <c r="I199"/>
  <c r="K199"/>
  <c r="M199"/>
  <c r="O199"/>
  <c r="Q199"/>
  <c r="S199"/>
  <c r="C200"/>
  <c r="E200"/>
  <c r="G200"/>
  <c r="I200"/>
  <c r="K200"/>
  <c r="M200"/>
  <c r="O200"/>
  <c r="Q200"/>
  <c r="S200"/>
  <c r="C201"/>
  <c r="E201"/>
  <c r="G201"/>
  <c r="I201"/>
  <c r="K201"/>
  <c r="M201"/>
  <c r="O201"/>
  <c r="Q201"/>
  <c r="S201"/>
  <c r="C202"/>
  <c r="E202"/>
  <c r="G202"/>
  <c r="I202"/>
  <c r="K202"/>
  <c r="M202"/>
  <c r="O202"/>
  <c r="Q202"/>
  <c r="S202"/>
  <c r="C203"/>
  <c r="E203"/>
  <c r="G203"/>
  <c r="I203"/>
  <c r="K203"/>
  <c r="M203"/>
  <c r="O203"/>
  <c r="Q203"/>
  <c r="S203"/>
  <c r="C204"/>
  <c r="E204"/>
  <c r="G204"/>
  <c r="I204"/>
  <c r="K204"/>
  <c r="M204"/>
  <c r="O204"/>
  <c r="Q204"/>
  <c r="S204"/>
  <c r="C205"/>
  <c r="E205"/>
  <c r="G205"/>
  <c r="I205"/>
  <c r="K205"/>
  <c r="M205"/>
  <c r="O205"/>
  <c r="Q205"/>
  <c r="S205"/>
  <c r="C206"/>
  <c r="E206"/>
  <c r="G206"/>
  <c r="I206"/>
  <c r="K206"/>
  <c r="M206"/>
  <c r="O206"/>
  <c r="Q206"/>
  <c r="S206"/>
  <c r="C207"/>
  <c r="E207"/>
  <c r="G207"/>
  <c r="I207"/>
  <c r="K207"/>
  <c r="M207"/>
  <c r="O207"/>
  <c r="Q207"/>
  <c r="S207"/>
  <c r="C208"/>
  <c r="E208"/>
  <c r="G208"/>
  <c r="I208"/>
  <c r="K208"/>
  <c r="M208"/>
  <c r="O208"/>
  <c r="Q208"/>
  <c r="S208"/>
  <c r="C209"/>
  <c r="E209"/>
  <c r="G209"/>
  <c r="I209"/>
  <c r="K209"/>
  <c r="M209"/>
  <c r="O209"/>
  <c r="Q209"/>
  <c r="S209"/>
  <c r="C210"/>
  <c r="E210"/>
  <c r="G210"/>
  <c r="I210"/>
  <c r="K210"/>
  <c r="M210"/>
  <c r="O210"/>
  <c r="Q210"/>
  <c r="S210"/>
  <c r="C211"/>
  <c r="E211"/>
  <c r="G211"/>
  <c r="I211"/>
  <c r="K211"/>
  <c r="M211"/>
  <c r="O211"/>
  <c r="Q211"/>
  <c r="S211"/>
  <c r="C212"/>
  <c r="E212"/>
  <c r="G212"/>
  <c r="I212"/>
  <c r="K212"/>
  <c r="M212"/>
  <c r="O212"/>
  <c r="Q212"/>
  <c r="S212"/>
  <c r="C213"/>
  <c r="E213"/>
  <c r="G213"/>
  <c r="I213"/>
  <c r="K213"/>
  <c r="M213"/>
  <c r="O213"/>
  <c r="Q213"/>
  <c r="S213"/>
  <c r="C214"/>
  <c r="E214"/>
  <c r="G214"/>
  <c r="I214"/>
  <c r="K214"/>
  <c r="M214"/>
  <c r="O214"/>
  <c r="Q214"/>
  <c r="S214"/>
  <c r="C215"/>
  <c r="E215"/>
  <c r="G215"/>
  <c r="I215"/>
  <c r="K215"/>
  <c r="M215"/>
  <c r="O215"/>
  <c r="Q215"/>
  <c r="S215"/>
  <c r="C216"/>
  <c r="E216"/>
  <c r="G216"/>
  <c r="I216"/>
  <c r="K216"/>
  <c r="M216"/>
  <c r="O216"/>
  <c r="Q216"/>
  <c r="S216"/>
  <c r="C217"/>
  <c r="E217"/>
  <c r="G217"/>
  <c r="I217"/>
  <c r="K217"/>
  <c r="M217"/>
  <c r="O217"/>
  <c r="Q217"/>
  <c r="S217"/>
  <c r="C218"/>
  <c r="E218"/>
  <c r="G218"/>
  <c r="I218"/>
  <c r="K218"/>
  <c r="M218"/>
  <c r="O218"/>
  <c r="Q218"/>
  <c r="S218"/>
  <c r="C219"/>
  <c r="E219"/>
  <c r="G219"/>
  <c r="I219"/>
  <c r="K219"/>
  <c r="M219"/>
  <c r="O219"/>
  <c r="Q219"/>
  <c r="S219"/>
  <c r="C220"/>
  <c r="E220"/>
  <c r="G220"/>
  <c r="I220"/>
  <c r="K220"/>
  <c r="M220"/>
  <c r="O220"/>
  <c r="Q220"/>
  <c r="S220"/>
  <c r="C221"/>
  <c r="E221"/>
  <c r="G221"/>
  <c r="I221"/>
  <c r="K221"/>
  <c r="M221"/>
  <c r="O221"/>
  <c r="Q221"/>
  <c r="S221"/>
  <c r="C222"/>
  <c r="E222"/>
  <c r="G222"/>
  <c r="I222"/>
  <c r="K222"/>
  <c r="M222"/>
  <c r="O222"/>
  <c r="Q222"/>
  <c r="S222"/>
  <c r="C223"/>
  <c r="E223"/>
  <c r="G223"/>
  <c r="I223"/>
  <c r="K223"/>
  <c r="M223"/>
  <c r="O223"/>
  <c r="Q223"/>
  <c r="S223"/>
  <c r="C224"/>
  <c r="E224"/>
  <c r="G224"/>
  <c r="I224"/>
  <c r="K224"/>
  <c r="M224"/>
  <c r="O224"/>
  <c r="Q224"/>
  <c r="S224"/>
  <c r="C225"/>
  <c r="E225"/>
  <c r="G225"/>
  <c r="I225"/>
  <c r="K225"/>
  <c r="M225"/>
  <c r="O225"/>
  <c r="Q225"/>
  <c r="S225"/>
  <c r="C226"/>
  <c r="E226"/>
  <c r="G226"/>
  <c r="I226"/>
  <c r="K226"/>
  <c r="M226"/>
  <c r="O226"/>
  <c r="Q226"/>
  <c r="S226"/>
  <c r="C227"/>
  <c r="E227"/>
  <c r="G227"/>
  <c r="I227"/>
  <c r="K227"/>
  <c r="M227"/>
  <c r="O227"/>
  <c r="Q227"/>
  <c r="S227"/>
  <c r="C228"/>
  <c r="E228"/>
  <c r="G228"/>
  <c r="I228"/>
  <c r="K228"/>
  <c r="M228"/>
  <c r="O228"/>
  <c r="Q228"/>
  <c r="S228"/>
  <c r="C229"/>
  <c r="E229"/>
  <c r="G229"/>
  <c r="I229"/>
  <c r="K229"/>
  <c r="M229"/>
  <c r="O229"/>
  <c r="Q229"/>
  <c r="S229"/>
  <c r="C230"/>
  <c r="E230"/>
  <c r="G230"/>
  <c r="I230"/>
  <c r="K230"/>
  <c r="M230"/>
  <c r="O230"/>
  <c r="Q230"/>
  <c r="S230"/>
  <c r="C231"/>
  <c r="E231"/>
  <c r="G231"/>
  <c r="I231"/>
  <c r="K231"/>
  <c r="M231"/>
  <c r="O231"/>
  <c r="Q231"/>
  <c r="S231"/>
  <c r="C232"/>
  <c r="E232"/>
  <c r="G232"/>
  <c r="I232"/>
  <c r="K232"/>
  <c r="M232"/>
  <c r="O232"/>
  <c r="Q232"/>
  <c r="S232"/>
  <c r="C233"/>
  <c r="E233"/>
  <c r="G233"/>
  <c r="I233"/>
  <c r="K233"/>
  <c r="M233"/>
  <c r="O233"/>
  <c r="Q233"/>
  <c r="S233"/>
  <c r="C234"/>
  <c r="E234"/>
  <c r="G234"/>
  <c r="I234"/>
  <c r="K234"/>
  <c r="M234"/>
  <c r="O234"/>
  <c r="Q234"/>
  <c r="S234"/>
  <c r="C235"/>
  <c r="E235"/>
  <c r="G235"/>
  <c r="I235"/>
  <c r="K235"/>
  <c r="M235"/>
  <c r="O235"/>
  <c r="Q235"/>
  <c r="S235"/>
  <c r="C236"/>
  <c r="E236"/>
  <c r="G236"/>
  <c r="I236"/>
  <c r="K236"/>
  <c r="M236"/>
  <c r="O236"/>
  <c r="Q236"/>
  <c r="S236"/>
  <c r="C237"/>
  <c r="E237"/>
  <c r="G237"/>
  <c r="I237"/>
  <c r="K237"/>
  <c r="M237"/>
  <c r="O237"/>
  <c r="Q237"/>
  <c r="S237"/>
  <c r="C238"/>
  <c r="E238"/>
  <c r="G238"/>
  <c r="I238"/>
  <c r="K238"/>
  <c r="M238"/>
  <c r="O238"/>
  <c r="Q238"/>
  <c r="S238"/>
  <c r="C239"/>
  <c r="E239"/>
  <c r="G239"/>
  <c r="I239"/>
  <c r="K239"/>
  <c r="M239"/>
  <c r="O239"/>
  <c r="Q239"/>
  <c r="S239"/>
  <c r="C240"/>
  <c r="E240"/>
  <c r="G240"/>
  <c r="I240"/>
  <c r="K240"/>
  <c r="M240"/>
  <c r="O240"/>
  <c r="Q240"/>
  <c r="S240"/>
  <c r="C241"/>
  <c r="E241"/>
  <c r="G241"/>
  <c r="I241"/>
  <c r="K241"/>
  <c r="M241"/>
  <c r="O241"/>
  <c r="Q241"/>
  <c r="S241"/>
  <c r="C242"/>
  <c r="E242"/>
  <c r="G242"/>
  <c r="I242"/>
  <c r="K242"/>
  <c r="M242"/>
  <c r="O242"/>
  <c r="Q242"/>
  <c r="S242"/>
  <c r="C243"/>
  <c r="E243"/>
  <c r="G243"/>
  <c r="I243"/>
  <c r="K243"/>
  <c r="M243"/>
  <c r="O243"/>
  <c r="Q243"/>
  <c r="S243"/>
  <c r="C244"/>
  <c r="E244"/>
  <c r="G244"/>
  <c r="I244"/>
  <c r="K244"/>
  <c r="M244"/>
  <c r="O244"/>
  <c r="Q244"/>
  <c r="S244"/>
  <c r="C245"/>
  <c r="E245"/>
  <c r="G245"/>
  <c r="I245"/>
  <c r="K245"/>
  <c r="M245"/>
  <c r="O245"/>
  <c r="Q245"/>
  <c r="S245"/>
  <c r="C246"/>
  <c r="E246"/>
  <c r="G246"/>
  <c r="I246"/>
  <c r="K246"/>
  <c r="M246"/>
  <c r="O246"/>
  <c r="Q246"/>
  <c r="S246"/>
  <c r="C247"/>
  <c r="E247"/>
  <c r="G247"/>
  <c r="I247"/>
  <c r="K247"/>
  <c r="M247"/>
  <c r="O247"/>
  <c r="Q247"/>
  <c r="S247"/>
  <c r="C248"/>
  <c r="E248"/>
  <c r="G248"/>
  <c r="I248"/>
  <c r="K248"/>
  <c r="M248"/>
  <c r="O248"/>
  <c r="Q248"/>
  <c r="S248"/>
  <c r="C249"/>
  <c r="E249"/>
  <c r="G249"/>
  <c r="I249"/>
  <c r="K249"/>
  <c r="M249"/>
  <c r="O249"/>
  <c r="Q249"/>
  <c r="S249"/>
  <c r="C250"/>
  <c r="E250"/>
  <c r="G250"/>
  <c r="I250"/>
  <c r="K250"/>
  <c r="M250"/>
  <c r="O250"/>
  <c r="Q250"/>
  <c r="S250"/>
  <c r="C251"/>
  <c r="E251"/>
  <c r="G251"/>
  <c r="I251"/>
  <c r="K251"/>
  <c r="M251"/>
  <c r="O251"/>
  <c r="Q251"/>
  <c r="S251"/>
  <c r="C252"/>
  <c r="E252"/>
  <c r="G252"/>
  <c r="I252"/>
  <c r="K252"/>
  <c r="M252"/>
  <c r="O252"/>
  <c r="Q252"/>
  <c r="S252"/>
  <c r="C253"/>
  <c r="E253"/>
  <c r="G253"/>
  <c r="I253"/>
  <c r="K253"/>
  <c r="M253"/>
  <c r="O253"/>
  <c r="Q253"/>
  <c r="S253"/>
  <c r="C254"/>
  <c r="E254"/>
  <c r="G254"/>
  <c r="I254"/>
  <c r="K254"/>
  <c r="M254"/>
  <c r="O254"/>
  <c r="Q254"/>
  <c r="S254"/>
  <c r="C255"/>
  <c r="E255"/>
  <c r="G255"/>
  <c r="I255"/>
  <c r="K255"/>
  <c r="M255"/>
  <c r="O255"/>
  <c r="Q255"/>
  <c r="S255"/>
  <c r="C256"/>
  <c r="E256"/>
  <c r="G256"/>
  <c r="I256"/>
  <c r="K256"/>
  <c r="M256"/>
  <c r="O256"/>
  <c r="Q256"/>
  <c r="S256"/>
  <c r="C257"/>
  <c r="E257"/>
  <c r="G257"/>
  <c r="I257"/>
  <c r="K257"/>
  <c r="M257"/>
  <c r="O257"/>
  <c r="Q257"/>
  <c r="S257"/>
  <c r="C258"/>
  <c r="E258"/>
  <c r="G258"/>
  <c r="I258"/>
  <c r="K258"/>
  <c r="M258"/>
  <c r="O258"/>
  <c r="Q258"/>
  <c r="S258"/>
  <c r="C259"/>
  <c r="E259"/>
  <c r="G259"/>
  <c r="I259"/>
  <c r="K259"/>
  <c r="M259"/>
  <c r="O259"/>
  <c r="Q259"/>
  <c r="S259"/>
  <c r="C260"/>
  <c r="E260"/>
  <c r="G260"/>
  <c r="I260"/>
  <c r="K260"/>
  <c r="M260"/>
  <c r="O260"/>
  <c r="Q260"/>
  <c r="S260"/>
  <c r="C261"/>
  <c r="E261"/>
  <c r="G261"/>
  <c r="I261"/>
  <c r="K261"/>
  <c r="M261"/>
  <c r="O261"/>
  <c r="Q261"/>
  <c r="S261"/>
  <c r="C262"/>
  <c r="E262"/>
  <c r="G262"/>
  <c r="I262"/>
  <c r="K262"/>
  <c r="M262"/>
  <c r="O262"/>
  <c r="Q262"/>
  <c r="S262"/>
  <c r="C263"/>
  <c r="E263"/>
  <c r="G263"/>
  <c r="I263"/>
  <c r="K263"/>
  <c r="M263"/>
  <c r="O263"/>
  <c r="Q263"/>
  <c r="S263"/>
  <c r="C264"/>
  <c r="E264"/>
  <c r="G264"/>
  <c r="I264"/>
  <c r="K264"/>
  <c r="M264"/>
  <c r="O264"/>
  <c r="Q264"/>
  <c r="S264"/>
  <c r="C265"/>
  <c r="E265"/>
  <c r="G265"/>
  <c r="I265"/>
  <c r="K265"/>
  <c r="M265"/>
  <c r="O265"/>
  <c r="Q265"/>
  <c r="S265"/>
  <c r="C266"/>
  <c r="E266"/>
  <c r="G266"/>
  <c r="I266"/>
  <c r="K266"/>
  <c r="M266"/>
  <c r="O266"/>
  <c r="Q266"/>
  <c r="S266"/>
  <c r="C267"/>
  <c r="E267"/>
  <c r="G267"/>
  <c r="I267"/>
  <c r="K267"/>
  <c r="M267"/>
  <c r="O267"/>
  <c r="Q267"/>
  <c r="S267"/>
  <c r="C268"/>
  <c r="E268"/>
  <c r="G268"/>
  <c r="I268"/>
  <c r="K268"/>
  <c r="M268"/>
  <c r="O268"/>
  <c r="Q268"/>
  <c r="S268"/>
  <c r="C269"/>
  <c r="E269"/>
  <c r="G269"/>
  <c r="I269"/>
  <c r="K269"/>
  <c r="M269"/>
  <c r="O269"/>
  <c r="Q269"/>
  <c r="S269"/>
  <c r="C270"/>
  <c r="E270"/>
  <c r="G270"/>
  <c r="I270"/>
  <c r="K270"/>
  <c r="M270"/>
  <c r="O270"/>
  <c r="Q270"/>
  <c r="S270"/>
  <c r="C271"/>
  <c r="E271"/>
  <c r="G271"/>
  <c r="I271"/>
  <c r="K271"/>
  <c r="M271"/>
  <c r="O271"/>
  <c r="Q271"/>
  <c r="S271"/>
  <c r="C272"/>
  <c r="E272"/>
  <c r="G272"/>
  <c r="I272"/>
  <c r="K272"/>
  <c r="M272"/>
  <c r="O272"/>
  <c r="Q272"/>
  <c r="S272"/>
  <c r="C273"/>
  <c r="E273"/>
  <c r="G273"/>
  <c r="I273"/>
  <c r="K273"/>
  <c r="M273"/>
  <c r="O273"/>
  <c r="Q273"/>
  <c r="S273"/>
  <c r="C274"/>
  <c r="E274"/>
  <c r="G274"/>
  <c r="I274"/>
  <c r="K274"/>
  <c r="M274"/>
  <c r="O274"/>
  <c r="Q274"/>
  <c r="S274"/>
  <c r="C275"/>
  <c r="E275"/>
  <c r="G275"/>
  <c r="I275"/>
  <c r="K275"/>
  <c r="M275"/>
  <c r="O275"/>
  <c r="Q275"/>
  <c r="S275"/>
  <c r="C276"/>
  <c r="E276"/>
  <c r="G276"/>
  <c r="I276"/>
  <c r="K276"/>
  <c r="M276"/>
  <c r="O276"/>
  <c r="Q276"/>
  <c r="S276"/>
  <c r="C277"/>
  <c r="E277"/>
  <c r="G277"/>
  <c r="I277"/>
  <c r="K277"/>
  <c r="M277"/>
  <c r="O277"/>
  <c r="Q277"/>
  <c r="S277"/>
  <c r="C278"/>
  <c r="E278"/>
  <c r="G278"/>
  <c r="I278"/>
  <c r="K278"/>
  <c r="M278"/>
  <c r="O278"/>
  <c r="Q278"/>
  <c r="S278"/>
  <c r="C279"/>
  <c r="E279"/>
  <c r="G279"/>
  <c r="I279"/>
  <c r="K279"/>
  <c r="M279"/>
  <c r="O279"/>
  <c r="Q279"/>
  <c r="S279"/>
  <c r="C280"/>
  <c r="E280"/>
  <c r="G280"/>
  <c r="I280"/>
  <c r="K280"/>
  <c r="M280"/>
  <c r="O280"/>
  <c r="Q280"/>
  <c r="S280"/>
  <c r="C281"/>
  <c r="E281"/>
  <c r="G281"/>
  <c r="I281"/>
  <c r="K281"/>
  <c r="M281"/>
  <c r="O281"/>
  <c r="Q281"/>
  <c r="S281"/>
  <c r="C282"/>
  <c r="E282"/>
  <c r="G282"/>
  <c r="I282"/>
  <c r="K282"/>
  <c r="M282"/>
  <c r="O282"/>
  <c r="Q282"/>
  <c r="S282"/>
  <c r="C283"/>
  <c r="E283"/>
  <c r="G283"/>
  <c r="I283"/>
  <c r="K283"/>
  <c r="M283"/>
  <c r="O283"/>
  <c r="Q283"/>
  <c r="S283"/>
  <c r="C284"/>
  <c r="E284"/>
  <c r="G284"/>
  <c r="I284"/>
  <c r="K284"/>
  <c r="M284"/>
  <c r="O284"/>
  <c r="Q284"/>
  <c r="S284"/>
  <c r="C285"/>
  <c r="E285"/>
  <c r="G285"/>
  <c r="I285"/>
  <c r="K285"/>
  <c r="M285"/>
  <c r="O285"/>
  <c r="Q285"/>
  <c r="S285"/>
  <c r="C286"/>
  <c r="E286"/>
  <c r="G286"/>
  <c r="I286"/>
  <c r="K286"/>
  <c r="M286"/>
  <c r="O286"/>
  <c r="Q286"/>
  <c r="S286"/>
  <c r="C287"/>
  <c r="E287"/>
  <c r="G287"/>
  <c r="I287"/>
  <c r="K287"/>
  <c r="M287"/>
  <c r="O287"/>
  <c r="Q287"/>
  <c r="S287"/>
  <c r="C288"/>
  <c r="E288"/>
  <c r="G288"/>
  <c r="I288"/>
  <c r="K288"/>
  <c r="M288"/>
  <c r="O288"/>
  <c r="Q288"/>
  <c r="S288"/>
  <c r="C289"/>
  <c r="E289"/>
  <c r="G289"/>
  <c r="I289"/>
  <c r="K289"/>
  <c r="M289"/>
  <c r="O289"/>
  <c r="Q289"/>
  <c r="S289"/>
  <c r="C290"/>
  <c r="E290"/>
  <c r="G290"/>
  <c r="I290"/>
  <c r="K290"/>
  <c r="M290"/>
  <c r="O290"/>
  <c r="Q290"/>
  <c r="S290"/>
  <c r="C291"/>
  <c r="E291"/>
  <c r="G291"/>
  <c r="I291"/>
  <c r="K291"/>
  <c r="M291"/>
  <c r="O291"/>
  <c r="Q291"/>
  <c r="S291"/>
  <c r="C292"/>
  <c r="E292"/>
  <c r="G292"/>
  <c r="I292"/>
  <c r="K292"/>
  <c r="M292"/>
  <c r="O292"/>
  <c r="Q292"/>
  <c r="S292"/>
  <c r="C293"/>
  <c r="E293"/>
  <c r="G293"/>
  <c r="I293"/>
  <c r="K293"/>
  <c r="M293"/>
  <c r="O293"/>
  <c r="Q293"/>
  <c r="S293"/>
  <c r="C294"/>
  <c r="E294"/>
  <c r="G294"/>
  <c r="I294"/>
  <c r="K294"/>
  <c r="M294"/>
  <c r="O294"/>
  <c r="Q294"/>
  <c r="S294"/>
  <c r="C295"/>
  <c r="E295"/>
  <c r="G295"/>
  <c r="I295"/>
  <c r="K295"/>
  <c r="M295"/>
  <c r="O295"/>
  <c r="Q295"/>
  <c r="S295"/>
  <c r="S156"/>
  <c r="Q156"/>
  <c r="O156"/>
  <c r="M156"/>
  <c r="K156"/>
  <c r="I156"/>
  <c r="G156"/>
  <c r="E156"/>
  <c r="C156"/>
  <c r="M7"/>
  <c r="H7"/>
  <c r="M3"/>
  <c r="H3"/>
  <c r="R6"/>
  <c r="X6"/>
  <c r="X4"/>
  <c r="C13"/>
  <c r="E13"/>
  <c r="G13"/>
  <c r="I13"/>
  <c r="K13"/>
  <c r="M13"/>
  <c r="O13"/>
  <c r="Q13"/>
  <c r="S13"/>
  <c r="C14"/>
  <c r="E14"/>
  <c r="G14"/>
  <c r="I14"/>
  <c r="K14"/>
  <c r="M14"/>
  <c r="O14"/>
  <c r="Q14"/>
  <c r="S14"/>
  <c r="C15"/>
  <c r="E15"/>
  <c r="G15"/>
  <c r="I15"/>
  <c r="K15"/>
  <c r="M15"/>
  <c r="O15"/>
  <c r="Q15"/>
  <c r="S15"/>
  <c r="C16"/>
  <c r="E16"/>
  <c r="G16"/>
  <c r="I16"/>
  <c r="K16"/>
  <c r="M16"/>
  <c r="O16"/>
  <c r="Q16"/>
  <c r="S16"/>
  <c r="C17"/>
  <c r="E17"/>
  <c r="G17"/>
  <c r="I17"/>
  <c r="K17"/>
  <c r="M17"/>
  <c r="O17"/>
  <c r="Q17"/>
  <c r="S17"/>
  <c r="C18"/>
  <c r="E18"/>
  <c r="G18"/>
  <c r="I18"/>
  <c r="K18"/>
  <c r="M18"/>
  <c r="O18"/>
  <c r="Q18"/>
  <c r="S18"/>
  <c r="C19"/>
  <c r="E19"/>
  <c r="G19"/>
  <c r="I19"/>
  <c r="K19"/>
  <c r="M19"/>
  <c r="O19"/>
  <c r="Q19"/>
  <c r="S19"/>
  <c r="C20"/>
  <c r="E20"/>
  <c r="G20"/>
  <c r="I20"/>
  <c r="K20"/>
  <c r="M20"/>
  <c r="O20"/>
  <c r="Q20"/>
  <c r="S20"/>
  <c r="E21"/>
  <c r="G21"/>
  <c r="I21"/>
  <c r="K21"/>
  <c r="M21"/>
  <c r="O21"/>
  <c r="Q21"/>
  <c r="S21"/>
  <c r="C22"/>
  <c r="E22"/>
  <c r="G22"/>
  <c r="I22"/>
  <c r="K22"/>
  <c r="M22"/>
  <c r="O22"/>
  <c r="Q22"/>
  <c r="S22"/>
  <c r="C23"/>
  <c r="E23"/>
  <c r="G23"/>
  <c r="I23"/>
  <c r="K23"/>
  <c r="M23"/>
  <c r="O23"/>
  <c r="Q23"/>
  <c r="S23"/>
  <c r="C24"/>
  <c r="E24"/>
  <c r="G24"/>
  <c r="I24"/>
  <c r="K24"/>
  <c r="M24"/>
  <c r="O24"/>
  <c r="Q24"/>
  <c r="S24"/>
  <c r="C25"/>
  <c r="E25"/>
  <c r="G25"/>
  <c r="I25"/>
  <c r="K25"/>
  <c r="M25"/>
  <c r="O25"/>
  <c r="Q25"/>
  <c r="S25"/>
  <c r="C26"/>
  <c r="E26"/>
  <c r="G26"/>
  <c r="I26"/>
  <c r="K26"/>
  <c r="M26"/>
  <c r="O26"/>
  <c r="Q26"/>
  <c r="S26"/>
  <c r="C27"/>
  <c r="E27"/>
  <c r="G27"/>
  <c r="I27"/>
  <c r="K27"/>
  <c r="M27"/>
  <c r="O27"/>
  <c r="Q27"/>
  <c r="S27"/>
  <c r="C28"/>
  <c r="E28"/>
  <c r="G28"/>
  <c r="I28"/>
  <c r="K28"/>
  <c r="M28"/>
  <c r="O28"/>
  <c r="Q28"/>
  <c r="S28"/>
  <c r="C29"/>
  <c r="E29"/>
  <c r="G29"/>
  <c r="I29"/>
  <c r="K29"/>
  <c r="M29"/>
  <c r="O29"/>
  <c r="Q29"/>
  <c r="S29"/>
  <c r="C30"/>
  <c r="E30"/>
  <c r="G30"/>
  <c r="I30"/>
  <c r="K30"/>
  <c r="M30"/>
  <c r="O30"/>
  <c r="Q30"/>
  <c r="S30"/>
  <c r="C31"/>
  <c r="E31"/>
  <c r="G31"/>
  <c r="I31"/>
  <c r="K31"/>
  <c r="M31"/>
  <c r="O31"/>
  <c r="Q31"/>
  <c r="S31"/>
  <c r="C32"/>
  <c r="E32"/>
  <c r="G32"/>
  <c r="I32"/>
  <c r="K32"/>
  <c r="M32"/>
  <c r="O32"/>
  <c r="Q32"/>
  <c r="S32"/>
  <c r="C33"/>
  <c r="E33"/>
  <c r="G33"/>
  <c r="I33"/>
  <c r="K33"/>
  <c r="M33"/>
  <c r="O33"/>
  <c r="Q33"/>
  <c r="S33"/>
  <c r="C34"/>
  <c r="E34"/>
  <c r="G34"/>
  <c r="I34"/>
  <c r="K34"/>
  <c r="M34"/>
  <c r="O34"/>
  <c r="Q34"/>
  <c r="S34"/>
  <c r="C35"/>
  <c r="E35"/>
  <c r="G35"/>
  <c r="I35"/>
  <c r="K35"/>
  <c r="M35"/>
  <c r="O35"/>
  <c r="Q35"/>
  <c r="S35"/>
  <c r="C36"/>
  <c r="E36"/>
  <c r="G36"/>
  <c r="I36"/>
  <c r="K36"/>
  <c r="M36"/>
  <c r="O36"/>
  <c r="Q36"/>
  <c r="S36"/>
  <c r="C37"/>
  <c r="E37"/>
  <c r="G37"/>
  <c r="I37"/>
  <c r="K37"/>
  <c r="M37"/>
  <c r="O37"/>
  <c r="Q37"/>
  <c r="S37"/>
  <c r="C38"/>
  <c r="E38"/>
  <c r="G38"/>
  <c r="I38"/>
  <c r="K38"/>
  <c r="M38"/>
  <c r="O38"/>
  <c r="Q38"/>
  <c r="S38"/>
  <c r="C39"/>
  <c r="E39"/>
  <c r="G39"/>
  <c r="I39"/>
  <c r="K39"/>
  <c r="M39"/>
  <c r="O39"/>
  <c r="Q39"/>
  <c r="S39"/>
  <c r="C40"/>
  <c r="E40"/>
  <c r="G40"/>
  <c r="I40"/>
  <c r="K40"/>
  <c r="M40"/>
  <c r="O40"/>
  <c r="Q40"/>
  <c r="S40"/>
  <c r="C41"/>
  <c r="E41"/>
  <c r="G41"/>
  <c r="I41"/>
  <c r="K41"/>
  <c r="M41"/>
  <c r="O41"/>
  <c r="Q41"/>
  <c r="S41"/>
  <c r="C42"/>
  <c r="E42"/>
  <c r="G42"/>
  <c r="I42"/>
  <c r="K42"/>
  <c r="M42"/>
  <c r="O42"/>
  <c r="Q42"/>
  <c r="S42"/>
  <c r="C43"/>
  <c r="E43"/>
  <c r="G43"/>
  <c r="I43"/>
  <c r="K43"/>
  <c r="M43"/>
  <c r="O43"/>
  <c r="Q43"/>
  <c r="S43"/>
  <c r="C44"/>
  <c r="E44"/>
  <c r="G44"/>
  <c r="I44"/>
  <c r="K44"/>
  <c r="M44"/>
  <c r="O44"/>
  <c r="Q44"/>
  <c r="S44"/>
  <c r="C45"/>
  <c r="E45"/>
  <c r="G45"/>
  <c r="I45"/>
  <c r="K45"/>
  <c r="M45"/>
  <c r="O45"/>
  <c r="Q45"/>
  <c r="S45"/>
  <c r="C46"/>
  <c r="E46"/>
  <c r="G46"/>
  <c r="I46"/>
  <c r="K46"/>
  <c r="M46"/>
  <c r="O46"/>
  <c r="Q46"/>
  <c r="S46"/>
  <c r="C47"/>
  <c r="E47"/>
  <c r="G47"/>
  <c r="I47"/>
  <c r="K47"/>
  <c r="M47"/>
  <c r="O47"/>
  <c r="Q47"/>
  <c r="S47"/>
  <c r="C48"/>
  <c r="E48"/>
  <c r="G48"/>
  <c r="I48"/>
  <c r="K48"/>
  <c r="M48"/>
  <c r="O48"/>
  <c r="Q48"/>
  <c r="S48"/>
  <c r="C49"/>
  <c r="E49"/>
  <c r="G49"/>
  <c r="I49"/>
  <c r="K49"/>
  <c r="M49"/>
  <c r="O49"/>
  <c r="Q49"/>
  <c r="S49"/>
  <c r="C50"/>
  <c r="E50"/>
  <c r="G50"/>
  <c r="I50"/>
  <c r="K50"/>
  <c r="M50"/>
  <c r="O50"/>
  <c r="Q50"/>
  <c r="S50"/>
  <c r="C51"/>
  <c r="E51"/>
  <c r="G51"/>
  <c r="I51"/>
  <c r="K51"/>
  <c r="M51"/>
  <c r="O51"/>
  <c r="Q51"/>
  <c r="S51"/>
  <c r="C52"/>
  <c r="E52"/>
  <c r="G52"/>
  <c r="I52"/>
  <c r="K52"/>
  <c r="M52"/>
  <c r="O52"/>
  <c r="Q52"/>
  <c r="S52"/>
  <c r="C53"/>
  <c r="E53"/>
  <c r="G53"/>
  <c r="I53"/>
  <c r="K53"/>
  <c r="M53"/>
  <c r="O53"/>
  <c r="Q53"/>
  <c r="S53"/>
  <c r="C54"/>
  <c r="E54"/>
  <c r="G54"/>
  <c r="I54"/>
  <c r="K54"/>
  <c r="M54"/>
  <c r="O54"/>
  <c r="Q54"/>
  <c r="S54"/>
  <c r="C55"/>
  <c r="E55"/>
  <c r="G55"/>
  <c r="I55"/>
  <c r="K55"/>
  <c r="M55"/>
  <c r="O55"/>
  <c r="Q55"/>
  <c r="S55"/>
  <c r="C56"/>
  <c r="E56"/>
  <c r="G56"/>
  <c r="I56"/>
  <c r="K56"/>
  <c r="M56"/>
  <c r="O56"/>
  <c r="Q56"/>
  <c r="S56"/>
  <c r="C57"/>
  <c r="E57"/>
  <c r="G57"/>
  <c r="I57"/>
  <c r="K57"/>
  <c r="M57"/>
  <c r="O57"/>
  <c r="Q57"/>
  <c r="S57"/>
  <c r="C58"/>
  <c r="E58"/>
  <c r="G58"/>
  <c r="I58"/>
  <c r="K58"/>
  <c r="M58"/>
  <c r="O58"/>
  <c r="Q58"/>
  <c r="S58"/>
  <c r="C59"/>
  <c r="E59"/>
  <c r="G59"/>
  <c r="I59"/>
  <c r="K59"/>
  <c r="M59"/>
  <c r="O59"/>
  <c r="Q59"/>
  <c r="S59"/>
  <c r="C60"/>
  <c r="E60"/>
  <c r="G60"/>
  <c r="I60"/>
  <c r="K60"/>
  <c r="M60"/>
  <c r="O60"/>
  <c r="Q60"/>
  <c r="S60"/>
  <c r="C61"/>
  <c r="E61"/>
  <c r="G61"/>
  <c r="I61"/>
  <c r="K61"/>
  <c r="M61"/>
  <c r="O61"/>
  <c r="Q61"/>
  <c r="S61"/>
  <c r="C62"/>
  <c r="E62"/>
  <c r="G62"/>
  <c r="I62"/>
  <c r="K62"/>
  <c r="M62"/>
  <c r="O62"/>
  <c r="Q62"/>
  <c r="S62"/>
  <c r="C63"/>
  <c r="E63"/>
  <c r="G63"/>
  <c r="I63"/>
  <c r="K63"/>
  <c r="M63"/>
  <c r="O63"/>
  <c r="Q63"/>
  <c r="S63"/>
  <c r="C64"/>
  <c r="E64"/>
  <c r="G64"/>
  <c r="I64"/>
  <c r="K64"/>
  <c r="M64"/>
  <c r="O64"/>
  <c r="Q64"/>
  <c r="S64"/>
  <c r="C65"/>
  <c r="E65"/>
  <c r="G65"/>
  <c r="I65"/>
  <c r="K65"/>
  <c r="M65"/>
  <c r="O65"/>
  <c r="Q65"/>
  <c r="S65"/>
  <c r="C66"/>
  <c r="E66"/>
  <c r="G66"/>
  <c r="I66"/>
  <c r="K66"/>
  <c r="M66"/>
  <c r="O66"/>
  <c r="Q66"/>
  <c r="S66"/>
  <c r="C67"/>
  <c r="E67"/>
  <c r="G67"/>
  <c r="I67"/>
  <c r="K67"/>
  <c r="M67"/>
  <c r="O67"/>
  <c r="Q67"/>
  <c r="S67"/>
  <c r="C68"/>
  <c r="E68"/>
  <c r="G68"/>
  <c r="I68"/>
  <c r="K68"/>
  <c r="M68"/>
  <c r="O68"/>
  <c r="Q68"/>
  <c r="S68"/>
  <c r="C69"/>
  <c r="E69"/>
  <c r="G69"/>
  <c r="I69"/>
  <c r="K69"/>
  <c r="M69"/>
  <c r="O69"/>
  <c r="Q69"/>
  <c r="S69"/>
  <c r="C70"/>
  <c r="E70"/>
  <c r="G70"/>
  <c r="I70"/>
  <c r="K70"/>
  <c r="M70"/>
  <c r="O70"/>
  <c r="Q70"/>
  <c r="S70"/>
  <c r="C71"/>
  <c r="E71"/>
  <c r="G71"/>
  <c r="I71"/>
  <c r="K71"/>
  <c r="M71"/>
  <c r="O71"/>
  <c r="Q71"/>
  <c r="S71"/>
  <c r="C72"/>
  <c r="E72"/>
  <c r="G72"/>
  <c r="I72"/>
  <c r="K72"/>
  <c r="M72"/>
  <c r="O72"/>
  <c r="Q72"/>
  <c r="S72"/>
  <c r="C73"/>
  <c r="E73"/>
  <c r="G73"/>
  <c r="I73"/>
  <c r="K73"/>
  <c r="M73"/>
  <c r="O73"/>
  <c r="Q73"/>
  <c r="S73"/>
  <c r="C74"/>
  <c r="E74"/>
  <c r="G74"/>
  <c r="I74"/>
  <c r="K74"/>
  <c r="M74"/>
  <c r="O74"/>
  <c r="Q74"/>
  <c r="S74"/>
  <c r="C75"/>
  <c r="E75"/>
  <c r="G75"/>
  <c r="I75"/>
  <c r="K75"/>
  <c r="M75"/>
  <c r="O75"/>
  <c r="Q75"/>
  <c r="S75"/>
  <c r="C76"/>
  <c r="E76"/>
  <c r="G76"/>
  <c r="I76"/>
  <c r="K76"/>
  <c r="M76"/>
  <c r="O76"/>
  <c r="Q76"/>
  <c r="S76"/>
  <c r="C77"/>
  <c r="E77"/>
  <c r="G77"/>
  <c r="I77"/>
  <c r="K77"/>
  <c r="M77"/>
  <c r="O77"/>
  <c r="Q77"/>
  <c r="S77"/>
  <c r="C78"/>
  <c r="E78"/>
  <c r="G78"/>
  <c r="I78"/>
  <c r="K78"/>
  <c r="M78"/>
  <c r="O78"/>
  <c r="Q78"/>
  <c r="S78"/>
  <c r="C79"/>
  <c r="E79"/>
  <c r="G79"/>
  <c r="I79"/>
  <c r="K79"/>
  <c r="M79"/>
  <c r="O79"/>
  <c r="Q79"/>
  <c r="S79"/>
  <c r="C80"/>
  <c r="E80"/>
  <c r="G80"/>
  <c r="I80"/>
  <c r="K80"/>
  <c r="M80"/>
  <c r="O80"/>
  <c r="Q80"/>
  <c r="S80"/>
  <c r="C81"/>
  <c r="E81"/>
  <c r="G81"/>
  <c r="I81"/>
  <c r="K81"/>
  <c r="M81"/>
  <c r="O81"/>
  <c r="Q81"/>
  <c r="S81"/>
  <c r="C82"/>
  <c r="E82"/>
  <c r="G82"/>
  <c r="I82"/>
  <c r="K82"/>
  <c r="M82"/>
  <c r="O82"/>
  <c r="Q82"/>
  <c r="S82"/>
  <c r="C83"/>
  <c r="E83"/>
  <c r="G83"/>
  <c r="I83"/>
  <c r="K83"/>
  <c r="M83"/>
  <c r="O83"/>
  <c r="Q83"/>
  <c r="S83"/>
  <c r="C84"/>
  <c r="E84"/>
  <c r="G84"/>
  <c r="I84"/>
  <c r="K84"/>
  <c r="M84"/>
  <c r="O84"/>
  <c r="Q84"/>
  <c r="S84"/>
  <c r="C85"/>
  <c r="E85"/>
  <c r="G85"/>
  <c r="I85"/>
  <c r="K85"/>
  <c r="M85"/>
  <c r="O85"/>
  <c r="Q85"/>
  <c r="S85"/>
  <c r="C86"/>
  <c r="E86"/>
  <c r="G86"/>
  <c r="I86"/>
  <c r="K86"/>
  <c r="M86"/>
  <c r="O86"/>
  <c r="Q86"/>
  <c r="S86"/>
  <c r="C87"/>
  <c r="E87"/>
  <c r="G87"/>
  <c r="I87"/>
  <c r="K87"/>
  <c r="M87"/>
  <c r="O87"/>
  <c r="Q87"/>
  <c r="S87"/>
  <c r="C88"/>
  <c r="E88"/>
  <c r="G88"/>
  <c r="I88"/>
  <c r="K88"/>
  <c r="M88"/>
  <c r="O88"/>
  <c r="Q88"/>
  <c r="S88"/>
  <c r="C89"/>
  <c r="E89"/>
  <c r="G89"/>
  <c r="I89"/>
  <c r="K89"/>
  <c r="M89"/>
  <c r="O89"/>
  <c r="Q89"/>
  <c r="S89"/>
  <c r="C90"/>
  <c r="E90"/>
  <c r="G90"/>
  <c r="I90"/>
  <c r="K90"/>
  <c r="M90"/>
  <c r="O90"/>
  <c r="Q90"/>
  <c r="S90"/>
  <c r="C91"/>
  <c r="E91"/>
  <c r="G91"/>
  <c r="I91"/>
  <c r="K91"/>
  <c r="M91"/>
  <c r="O91"/>
  <c r="Q91"/>
  <c r="S91"/>
  <c r="C92"/>
  <c r="E92"/>
  <c r="G92"/>
  <c r="I92"/>
  <c r="K92"/>
  <c r="M92"/>
  <c r="O92"/>
  <c r="Q92"/>
  <c r="S92"/>
  <c r="C93"/>
  <c r="E93"/>
  <c r="G93"/>
  <c r="I93"/>
  <c r="K93"/>
  <c r="M93"/>
  <c r="O93"/>
  <c r="Q93"/>
  <c r="S93"/>
  <c r="C94"/>
  <c r="E94"/>
  <c r="G94"/>
  <c r="I94"/>
  <c r="K94"/>
  <c r="M94"/>
  <c r="O94"/>
  <c r="Q94"/>
  <c r="S94"/>
  <c r="C95"/>
  <c r="E95"/>
  <c r="G95"/>
  <c r="I95"/>
  <c r="K95"/>
  <c r="M95"/>
  <c r="O95"/>
  <c r="Q95"/>
  <c r="S95"/>
  <c r="C96"/>
  <c r="E96"/>
  <c r="G96"/>
  <c r="I96"/>
  <c r="K96"/>
  <c r="M96"/>
  <c r="O96"/>
  <c r="Q96"/>
  <c r="S96"/>
  <c r="C97"/>
  <c r="E97"/>
  <c r="G97"/>
  <c r="I97"/>
  <c r="K97"/>
  <c r="M97"/>
  <c r="O97"/>
  <c r="Q97"/>
  <c r="S97"/>
  <c r="C98"/>
  <c r="E98"/>
  <c r="G98"/>
  <c r="I98"/>
  <c r="K98"/>
  <c r="M98"/>
  <c r="O98"/>
  <c r="Q98"/>
  <c r="S98"/>
  <c r="C99"/>
  <c r="E99"/>
  <c r="G99"/>
  <c r="I99"/>
  <c r="K99"/>
  <c r="M99"/>
  <c r="O99"/>
  <c r="Q99"/>
  <c r="S99"/>
  <c r="C100"/>
  <c r="E100"/>
  <c r="G100"/>
  <c r="I100"/>
  <c r="K100"/>
  <c r="M100"/>
  <c r="O100"/>
  <c r="Q100"/>
  <c r="S100"/>
  <c r="C101"/>
  <c r="E101"/>
  <c r="G101"/>
  <c r="I101"/>
  <c r="K101"/>
  <c r="M101"/>
  <c r="O101"/>
  <c r="Q101"/>
  <c r="S101"/>
  <c r="C102"/>
  <c r="E102"/>
  <c r="G102"/>
  <c r="I102"/>
  <c r="K102"/>
  <c r="M102"/>
  <c r="O102"/>
  <c r="Q102"/>
  <c r="S102"/>
  <c r="C103"/>
  <c r="E103"/>
  <c r="G103"/>
  <c r="I103"/>
  <c r="K103"/>
  <c r="M103"/>
  <c r="O103"/>
  <c r="Q103"/>
  <c r="S103"/>
  <c r="C104"/>
  <c r="E104"/>
  <c r="G104"/>
  <c r="I104"/>
  <c r="K104"/>
  <c r="M104"/>
  <c r="O104"/>
  <c r="Q104"/>
  <c r="S104"/>
  <c r="C105"/>
  <c r="E105"/>
  <c r="G105"/>
  <c r="I105"/>
  <c r="K105"/>
  <c r="M105"/>
  <c r="O105"/>
  <c r="Q105"/>
  <c r="S105"/>
  <c r="C106"/>
  <c r="E106"/>
  <c r="G106"/>
  <c r="I106"/>
  <c r="K106"/>
  <c r="M106"/>
  <c r="O106"/>
  <c r="Q106"/>
  <c r="S106"/>
  <c r="C107"/>
  <c r="E107"/>
  <c r="G107"/>
  <c r="I107"/>
  <c r="K107"/>
  <c r="M107"/>
  <c r="O107"/>
  <c r="Q107"/>
  <c r="S107"/>
  <c r="C108"/>
  <c r="E108"/>
  <c r="G108"/>
  <c r="I108"/>
  <c r="K108"/>
  <c r="M108"/>
  <c r="O108"/>
  <c r="Q108"/>
  <c r="S108"/>
  <c r="C109"/>
  <c r="E109"/>
  <c r="G109"/>
  <c r="I109"/>
  <c r="K109"/>
  <c r="M109"/>
  <c r="O109"/>
  <c r="Q109"/>
  <c r="S109"/>
  <c r="C110"/>
  <c r="E110"/>
  <c r="G110"/>
  <c r="I110"/>
  <c r="K110"/>
  <c r="M110"/>
  <c r="O110"/>
  <c r="Q110"/>
  <c r="S110"/>
  <c r="C111"/>
  <c r="E111"/>
  <c r="G111"/>
  <c r="I111"/>
  <c r="K111"/>
  <c r="M111"/>
  <c r="O111"/>
  <c r="Q111"/>
  <c r="S111"/>
  <c r="C112"/>
  <c r="E112"/>
  <c r="G112"/>
  <c r="I112"/>
  <c r="K112"/>
  <c r="M112"/>
  <c r="O112"/>
  <c r="Q112"/>
  <c r="S112"/>
  <c r="C113"/>
  <c r="E113"/>
  <c r="G113"/>
  <c r="I113"/>
  <c r="K113"/>
  <c r="M113"/>
  <c r="O113"/>
  <c r="Q113"/>
  <c r="S113"/>
  <c r="C114"/>
  <c r="E114"/>
  <c r="G114"/>
  <c r="I114"/>
  <c r="K114"/>
  <c r="M114"/>
  <c r="O114"/>
  <c r="Q114"/>
  <c r="S114"/>
  <c r="C115"/>
  <c r="E115"/>
  <c r="G115"/>
  <c r="I115"/>
  <c r="K115"/>
  <c r="M115"/>
  <c r="O115"/>
  <c r="Q115"/>
  <c r="S115"/>
  <c r="C116"/>
  <c r="E116"/>
  <c r="G116"/>
  <c r="I116"/>
  <c r="K116"/>
  <c r="M116"/>
  <c r="O116"/>
  <c r="Q116"/>
  <c r="S116"/>
  <c r="C117"/>
  <c r="E117"/>
  <c r="G117"/>
  <c r="I117"/>
  <c r="K117"/>
  <c r="M117"/>
  <c r="O117"/>
  <c r="Q117"/>
  <c r="S117"/>
  <c r="C118"/>
  <c r="E118"/>
  <c r="G118"/>
  <c r="I118"/>
  <c r="K118"/>
  <c r="M118"/>
  <c r="O118"/>
  <c r="Q118"/>
  <c r="S118"/>
  <c r="C119"/>
  <c r="E119"/>
  <c r="G119"/>
  <c r="I119"/>
  <c r="K119"/>
  <c r="M119"/>
  <c r="O119"/>
  <c r="Q119"/>
  <c r="S119"/>
  <c r="C120"/>
  <c r="E120"/>
  <c r="G120"/>
  <c r="I120"/>
  <c r="K120"/>
  <c r="M120"/>
  <c r="O120"/>
  <c r="Q120"/>
  <c r="S120"/>
  <c r="C121"/>
  <c r="E121"/>
  <c r="G121"/>
  <c r="I121"/>
  <c r="K121"/>
  <c r="M121"/>
  <c r="O121"/>
  <c r="Q121"/>
  <c r="S121"/>
  <c r="C122"/>
  <c r="E122"/>
  <c r="G122"/>
  <c r="I122"/>
  <c r="K122"/>
  <c r="M122"/>
  <c r="O122"/>
  <c r="Q122"/>
  <c r="S122"/>
  <c r="C123"/>
  <c r="E123"/>
  <c r="G123"/>
  <c r="I123"/>
  <c r="K123"/>
  <c r="M123"/>
  <c r="O123"/>
  <c r="Q123"/>
  <c r="S123"/>
  <c r="C124"/>
  <c r="E124"/>
  <c r="G124"/>
  <c r="I124"/>
  <c r="K124"/>
  <c r="M124"/>
  <c r="O124"/>
  <c r="Q124"/>
  <c r="S124"/>
  <c r="C125"/>
  <c r="E125"/>
  <c r="G125"/>
  <c r="I125"/>
  <c r="K125"/>
  <c r="M125"/>
  <c r="O125"/>
  <c r="Q125"/>
  <c r="S125"/>
  <c r="C126"/>
  <c r="E126"/>
  <c r="G126"/>
  <c r="I126"/>
  <c r="K126"/>
  <c r="M126"/>
  <c r="O126"/>
  <c r="Q126"/>
  <c r="S126"/>
  <c r="C127"/>
  <c r="E127"/>
  <c r="G127"/>
  <c r="I127"/>
  <c r="K127"/>
  <c r="M127"/>
  <c r="O127"/>
  <c r="Q127"/>
  <c r="S127"/>
  <c r="C128"/>
  <c r="E128"/>
  <c r="G128"/>
  <c r="I128"/>
  <c r="K128"/>
  <c r="M128"/>
  <c r="O128"/>
  <c r="Q128"/>
  <c r="S128"/>
  <c r="C129"/>
  <c r="E129"/>
  <c r="G129"/>
  <c r="I129"/>
  <c r="K129"/>
  <c r="M129"/>
  <c r="O129"/>
  <c r="Q129"/>
  <c r="S129"/>
  <c r="C130"/>
  <c r="E130"/>
  <c r="G130"/>
  <c r="I130"/>
  <c r="K130"/>
  <c r="M130"/>
  <c r="O130"/>
  <c r="Q130"/>
  <c r="S130"/>
  <c r="C131"/>
  <c r="E131"/>
  <c r="G131"/>
  <c r="I131"/>
  <c r="K131"/>
  <c r="M131"/>
  <c r="O131"/>
  <c r="Q131"/>
  <c r="S131"/>
  <c r="C132"/>
  <c r="E132"/>
  <c r="G132"/>
  <c r="I132"/>
  <c r="K132"/>
  <c r="M132"/>
  <c r="O132"/>
  <c r="Q132"/>
  <c r="S132"/>
  <c r="C133"/>
  <c r="E133"/>
  <c r="G133"/>
  <c r="I133"/>
  <c r="K133"/>
  <c r="M133"/>
  <c r="O133"/>
  <c r="Q133"/>
  <c r="S133"/>
  <c r="C134"/>
  <c r="E134"/>
  <c r="G134"/>
  <c r="I134"/>
  <c r="K134"/>
  <c r="M134"/>
  <c r="O134"/>
  <c r="Q134"/>
  <c r="S134"/>
  <c r="C135"/>
  <c r="E135"/>
  <c r="G135"/>
  <c r="I135"/>
  <c r="K135"/>
  <c r="M135"/>
  <c r="O135"/>
  <c r="Q135"/>
  <c r="S135"/>
  <c r="C136"/>
  <c r="E136"/>
  <c r="G136"/>
  <c r="I136"/>
  <c r="K136"/>
  <c r="M136"/>
  <c r="O136"/>
  <c r="Q136"/>
  <c r="S136"/>
  <c r="C137"/>
  <c r="E137"/>
  <c r="G137"/>
  <c r="I137"/>
  <c r="K137"/>
  <c r="M137"/>
  <c r="O137"/>
  <c r="Q137"/>
  <c r="S137"/>
  <c r="E138"/>
  <c r="G138"/>
  <c r="I138"/>
  <c r="K138"/>
  <c r="M138"/>
  <c r="O138"/>
  <c r="Q138"/>
  <c r="S138"/>
  <c r="C139"/>
  <c r="E139"/>
  <c r="G139"/>
  <c r="I139"/>
  <c r="K139"/>
  <c r="M139"/>
  <c r="O139"/>
  <c r="Q139"/>
  <c r="S139"/>
  <c r="C140"/>
  <c r="E140"/>
  <c r="G140"/>
  <c r="I140"/>
  <c r="K140"/>
  <c r="M140"/>
  <c r="O140"/>
  <c r="Q140"/>
  <c r="S140"/>
  <c r="C141"/>
  <c r="E141"/>
  <c r="G141"/>
  <c r="I141"/>
  <c r="K141"/>
  <c r="M141"/>
  <c r="O141"/>
  <c r="Q141"/>
  <c r="S141"/>
  <c r="C142"/>
  <c r="E142"/>
  <c r="G142"/>
  <c r="I142"/>
  <c r="K142"/>
  <c r="M142"/>
  <c r="O142"/>
  <c r="Q142"/>
  <c r="S142"/>
  <c r="C143"/>
  <c r="E143"/>
  <c r="G143"/>
  <c r="I143"/>
  <c r="K143"/>
  <c r="M143"/>
  <c r="O143"/>
  <c r="Q143"/>
  <c r="S143"/>
  <c r="C144"/>
  <c r="E144"/>
  <c r="G144"/>
  <c r="I144"/>
  <c r="K144"/>
  <c r="M144"/>
  <c r="O144"/>
  <c r="Q144"/>
  <c r="S144"/>
  <c r="C145"/>
  <c r="E145"/>
  <c r="G145"/>
  <c r="I145"/>
  <c r="K145"/>
  <c r="M145"/>
  <c r="O145"/>
  <c r="Q145"/>
  <c r="S145"/>
  <c r="C146"/>
  <c r="E146"/>
  <c r="G146"/>
  <c r="I146"/>
  <c r="K146"/>
  <c r="M146"/>
  <c r="O146"/>
  <c r="Q146"/>
  <c r="S146"/>
  <c r="C147"/>
  <c r="E147"/>
  <c r="G147"/>
  <c r="I147"/>
  <c r="K147"/>
  <c r="M147"/>
  <c r="O147"/>
  <c r="Q147"/>
  <c r="S147"/>
  <c r="C148"/>
  <c r="E148"/>
  <c r="G148"/>
  <c r="I148"/>
  <c r="K148"/>
  <c r="M148"/>
  <c r="O148"/>
  <c r="Q148"/>
  <c r="S148"/>
  <c r="C149"/>
  <c r="E149"/>
  <c r="G149"/>
  <c r="I149"/>
  <c r="K149"/>
  <c r="M149"/>
  <c r="O149"/>
  <c r="Q149"/>
  <c r="S149"/>
  <c r="S12"/>
  <c r="Q12"/>
  <c r="O12"/>
  <c r="M12"/>
  <c r="K12"/>
  <c r="I12"/>
  <c r="G12"/>
  <c r="E12"/>
  <c r="C12"/>
  <c r="R4"/>
  <c r="AJ50"/>
  <c r="AJ46"/>
  <c r="AJ45"/>
  <c r="AJ43"/>
  <c r="AJ40"/>
  <c r="AJ38"/>
  <c r="AJ34"/>
  <c r="AJ31"/>
  <c r="AJ25"/>
  <c r="AJ24"/>
  <c r="AJ20"/>
  <c r="AJ19"/>
  <c r="AJ15"/>
  <c r="AJ14"/>
  <c r="AJ13"/>
  <c r="AI43"/>
  <c r="AI40"/>
  <c r="AI38"/>
  <c r="AI50"/>
  <c r="AI46"/>
  <c r="AI45"/>
  <c r="AI34"/>
  <c r="AI31"/>
  <c r="AI25"/>
  <c r="AI24"/>
  <c r="AI20"/>
  <c r="AI19"/>
  <c r="AI15"/>
  <c r="AI14"/>
  <c r="AI13"/>
  <c r="AI12"/>
</calcChain>
</file>

<file path=xl/sharedStrings.xml><?xml version="1.0" encoding="utf-8"?>
<sst xmlns="http://schemas.openxmlformats.org/spreadsheetml/2006/main" count="199" uniqueCount="69">
  <si>
    <t>Streambed Profile Report</t>
  </si>
  <si>
    <t>Date:</t>
  </si>
  <si>
    <t>County:</t>
  </si>
  <si>
    <t>Bridge:</t>
  </si>
  <si>
    <t>Remarks</t>
  </si>
  <si>
    <t>Year:</t>
  </si>
  <si>
    <t>Depth (ft)</t>
  </si>
  <si>
    <t>Elev (ft)</t>
  </si>
  <si>
    <t>Pier 1</t>
  </si>
  <si>
    <t>Inventory Data:</t>
  </si>
  <si>
    <t>ft</t>
  </si>
  <si>
    <t>to Water Surface =</t>
  </si>
  <si>
    <t xml:space="preserve">Dist. from T.O Parapet </t>
  </si>
  <si>
    <t>Water level =</t>
  </si>
  <si>
    <t>Wing Wall</t>
  </si>
  <si>
    <t>Pier 2</t>
  </si>
  <si>
    <t>Parapet Height =</t>
  </si>
  <si>
    <t>North Side/ Up Stream</t>
  </si>
  <si>
    <t>South Side/ Down Stream</t>
  </si>
  <si>
    <t>Distance from East Abutment</t>
  </si>
  <si>
    <t>Pier 6</t>
  </si>
  <si>
    <t>Pier 5</t>
  </si>
  <si>
    <t>Pier 4</t>
  </si>
  <si>
    <t>Pier 3</t>
  </si>
  <si>
    <t>East End of Deck</t>
  </si>
  <si>
    <t>West End of Deck</t>
  </si>
  <si>
    <t>Profile Grade Line</t>
  </si>
  <si>
    <t>North Side</t>
  </si>
  <si>
    <t>South Side</t>
  </si>
  <si>
    <t>E. Abutment</t>
  </si>
  <si>
    <t>W. Abutment</t>
  </si>
  <si>
    <t>B-67-69</t>
  </si>
  <si>
    <t>Interstate:</t>
  </si>
  <si>
    <t>Waukesha</t>
  </si>
  <si>
    <t>94 E.B</t>
  </si>
  <si>
    <t>Over Nemahbin Lake</t>
  </si>
  <si>
    <t xml:space="preserve">girder </t>
  </si>
  <si>
    <t>slab</t>
  </si>
  <si>
    <t>Pier 26</t>
  </si>
  <si>
    <t>Pier 25</t>
  </si>
  <si>
    <t>Pier 24</t>
  </si>
  <si>
    <t>Pier 23</t>
  </si>
  <si>
    <t>Pier 22</t>
  </si>
  <si>
    <t>Pier 21</t>
  </si>
  <si>
    <t>Pier 20</t>
  </si>
  <si>
    <t>Pier 19</t>
  </si>
  <si>
    <t>Pier 18</t>
  </si>
  <si>
    <t>Pier 17</t>
  </si>
  <si>
    <t>Pier 16</t>
  </si>
  <si>
    <t>Pier 15</t>
  </si>
  <si>
    <t>Pier 14</t>
  </si>
  <si>
    <t>Pier 13</t>
  </si>
  <si>
    <t>Pier 12</t>
  </si>
  <si>
    <t>Pier 11</t>
  </si>
  <si>
    <t>Pier 10</t>
  </si>
  <si>
    <t>Pier 9</t>
  </si>
  <si>
    <t>Pier 8</t>
  </si>
  <si>
    <t>Pier 7</t>
  </si>
  <si>
    <t>West</t>
  </si>
  <si>
    <t>East</t>
  </si>
  <si>
    <t>North</t>
  </si>
  <si>
    <t>South</t>
  </si>
  <si>
    <t>at 860 ft</t>
  </si>
  <si>
    <t>Water Elevation =</t>
  </si>
  <si>
    <t>TO Deck</t>
  </si>
  <si>
    <t>EL</t>
  </si>
  <si>
    <t>Dist from East abut.</t>
  </si>
  <si>
    <t>Calc EL</t>
  </si>
  <si>
    <t>Ave T.O. Deck EL =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</si>
</sst>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  <numFmt numFmtId="175" formatCode="0.000"/>
    <numFmt numFmtId="179" formatCode="m/d;@"/>
  </numFmts>
  <fonts count="10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1" fontId="0" fillId="0" borderId="0" xfId="0" applyNumberFormat="1" applyFill="1" applyBorder="1" applyAlignment="1">
      <alignment horizontal="right" vertical="center"/>
    </xf>
    <xf numFmtId="171" fontId="5" fillId="0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0" fontId="0" fillId="0" borderId="2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1" fontId="0" fillId="3" borderId="6" xfId="0" applyNumberFormat="1" applyFill="1" applyBorder="1" applyAlignment="1">
      <alignment horizontal="right" vertical="center"/>
    </xf>
    <xf numFmtId="2" fontId="0" fillId="0" borderId="7" xfId="1" applyNumberFormat="1" applyFont="1" applyBorder="1" applyAlignment="1">
      <alignment horizontal="center" vertical="center"/>
    </xf>
    <xf numFmtId="171" fontId="5" fillId="3" borderId="6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1" fontId="5" fillId="3" borderId="8" xfId="1" applyNumberFormat="1" applyFont="1" applyFill="1" applyBorder="1" applyAlignment="1">
      <alignment horizontal="right" vertical="center"/>
    </xf>
    <xf numFmtId="2" fontId="0" fillId="0" borderId="9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1" fontId="0" fillId="3" borderId="6" xfId="0" applyNumberFormat="1" applyFill="1" applyBorder="1" applyAlignment="1">
      <alignment horizontal="center" vertical="center"/>
    </xf>
    <xf numFmtId="171" fontId="0" fillId="0" borderId="7" xfId="1" applyNumberFormat="1" applyFont="1" applyBorder="1" applyAlignment="1">
      <alignment horizontal="center" vertical="center"/>
    </xf>
    <xf numFmtId="171" fontId="0" fillId="3" borderId="8" xfId="0" applyNumberFormat="1" applyFill="1" applyBorder="1" applyAlignment="1">
      <alignment horizontal="center" vertical="center"/>
    </xf>
    <xf numFmtId="171" fontId="0" fillId="0" borderId="9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70" fontId="0" fillId="4" borderId="6" xfId="0" applyNumberFormat="1" applyFill="1" applyBorder="1" applyAlignment="1">
      <alignment horizontal="right" vertical="center"/>
    </xf>
    <xf numFmtId="170" fontId="0" fillId="3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987791342952273"/>
          <c:y val="0.12234910277324636"/>
          <c:w val="0.75915649278579389"/>
          <c:h val="0.74061990212071804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Elevations!$A$12:$A$149</c:f>
              <c:numCache>
                <c:formatCode>0.0</c:formatCode>
                <c:ptCount val="138"/>
                <c:pt idx="0">
                  <c:v>-6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43</c:v>
                </c:pt>
                <c:pt idx="5">
                  <c:v>48</c:v>
                </c:pt>
                <c:pt idx="6">
                  <c:v>53</c:v>
                </c:pt>
                <c:pt idx="7">
                  <c:v>60</c:v>
                </c:pt>
                <c:pt idx="8">
                  <c:v>80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120</c:v>
                </c:pt>
                <c:pt idx="13">
                  <c:v>137</c:v>
                </c:pt>
                <c:pt idx="14">
                  <c:v>140</c:v>
                </c:pt>
                <c:pt idx="15">
                  <c:v>142</c:v>
                </c:pt>
                <c:pt idx="16">
                  <c:v>147</c:v>
                </c:pt>
                <c:pt idx="17">
                  <c:v>160</c:v>
                </c:pt>
                <c:pt idx="18">
                  <c:v>180</c:v>
                </c:pt>
                <c:pt idx="19">
                  <c:v>183</c:v>
                </c:pt>
                <c:pt idx="20">
                  <c:v>188</c:v>
                </c:pt>
                <c:pt idx="21">
                  <c:v>193</c:v>
                </c:pt>
                <c:pt idx="22">
                  <c:v>200</c:v>
                </c:pt>
                <c:pt idx="23">
                  <c:v>220</c:v>
                </c:pt>
                <c:pt idx="24">
                  <c:v>230</c:v>
                </c:pt>
                <c:pt idx="25">
                  <c:v>235</c:v>
                </c:pt>
                <c:pt idx="26">
                  <c:v>240</c:v>
                </c:pt>
                <c:pt idx="27">
                  <c:v>260</c:v>
                </c:pt>
                <c:pt idx="28">
                  <c:v>278</c:v>
                </c:pt>
                <c:pt idx="29">
                  <c:v>280</c:v>
                </c:pt>
                <c:pt idx="30">
                  <c:v>283</c:v>
                </c:pt>
                <c:pt idx="31">
                  <c:v>288</c:v>
                </c:pt>
                <c:pt idx="32">
                  <c:v>300</c:v>
                </c:pt>
                <c:pt idx="33">
                  <c:v>320</c:v>
                </c:pt>
                <c:pt idx="34">
                  <c:v>325</c:v>
                </c:pt>
                <c:pt idx="35">
                  <c:v>330</c:v>
                </c:pt>
                <c:pt idx="36">
                  <c:v>335</c:v>
                </c:pt>
                <c:pt idx="37">
                  <c:v>340</c:v>
                </c:pt>
                <c:pt idx="38">
                  <c:v>360</c:v>
                </c:pt>
                <c:pt idx="39">
                  <c:v>372</c:v>
                </c:pt>
                <c:pt idx="40">
                  <c:v>377</c:v>
                </c:pt>
                <c:pt idx="41">
                  <c:v>380</c:v>
                </c:pt>
                <c:pt idx="42">
                  <c:v>382</c:v>
                </c:pt>
                <c:pt idx="43">
                  <c:v>400</c:v>
                </c:pt>
                <c:pt idx="44">
                  <c:v>419</c:v>
                </c:pt>
                <c:pt idx="45">
                  <c:v>420</c:v>
                </c:pt>
                <c:pt idx="46">
                  <c:v>424</c:v>
                </c:pt>
                <c:pt idx="47">
                  <c:v>429</c:v>
                </c:pt>
                <c:pt idx="48">
                  <c:v>440</c:v>
                </c:pt>
                <c:pt idx="49">
                  <c:v>460</c:v>
                </c:pt>
                <c:pt idx="50">
                  <c:v>466</c:v>
                </c:pt>
                <c:pt idx="51">
                  <c:v>471</c:v>
                </c:pt>
                <c:pt idx="52">
                  <c:v>476</c:v>
                </c:pt>
                <c:pt idx="53">
                  <c:v>480</c:v>
                </c:pt>
                <c:pt idx="54">
                  <c:v>500</c:v>
                </c:pt>
                <c:pt idx="55">
                  <c:v>513</c:v>
                </c:pt>
                <c:pt idx="56">
                  <c:v>518</c:v>
                </c:pt>
                <c:pt idx="57">
                  <c:v>520</c:v>
                </c:pt>
                <c:pt idx="58">
                  <c:v>523</c:v>
                </c:pt>
                <c:pt idx="59">
                  <c:v>540</c:v>
                </c:pt>
                <c:pt idx="60">
                  <c:v>560</c:v>
                </c:pt>
                <c:pt idx="61">
                  <c:v>565</c:v>
                </c:pt>
                <c:pt idx="62">
                  <c:v>570</c:v>
                </c:pt>
                <c:pt idx="63">
                  <c:v>580</c:v>
                </c:pt>
                <c:pt idx="64">
                  <c:v>600</c:v>
                </c:pt>
                <c:pt idx="65">
                  <c:v>607</c:v>
                </c:pt>
                <c:pt idx="66">
                  <c:v>612</c:v>
                </c:pt>
                <c:pt idx="67">
                  <c:v>617</c:v>
                </c:pt>
                <c:pt idx="68">
                  <c:v>620</c:v>
                </c:pt>
                <c:pt idx="69">
                  <c:v>640</c:v>
                </c:pt>
                <c:pt idx="70">
                  <c:v>654</c:v>
                </c:pt>
                <c:pt idx="71">
                  <c:v>659</c:v>
                </c:pt>
                <c:pt idx="72">
                  <c:v>660</c:v>
                </c:pt>
                <c:pt idx="73">
                  <c:v>664</c:v>
                </c:pt>
                <c:pt idx="74">
                  <c:v>680</c:v>
                </c:pt>
                <c:pt idx="75">
                  <c:v>700</c:v>
                </c:pt>
                <c:pt idx="76">
                  <c:v>705</c:v>
                </c:pt>
                <c:pt idx="77">
                  <c:v>710</c:v>
                </c:pt>
                <c:pt idx="78">
                  <c:v>720</c:v>
                </c:pt>
                <c:pt idx="79">
                  <c:v>740</c:v>
                </c:pt>
                <c:pt idx="80">
                  <c:v>748</c:v>
                </c:pt>
                <c:pt idx="81">
                  <c:v>753</c:v>
                </c:pt>
                <c:pt idx="82">
                  <c:v>758</c:v>
                </c:pt>
                <c:pt idx="83">
                  <c:v>760</c:v>
                </c:pt>
                <c:pt idx="84">
                  <c:v>780</c:v>
                </c:pt>
                <c:pt idx="85">
                  <c:v>795</c:v>
                </c:pt>
                <c:pt idx="86">
                  <c:v>800</c:v>
                </c:pt>
                <c:pt idx="87">
                  <c:v>805</c:v>
                </c:pt>
                <c:pt idx="88">
                  <c:v>820</c:v>
                </c:pt>
                <c:pt idx="89">
                  <c:v>840</c:v>
                </c:pt>
                <c:pt idx="90">
                  <c:v>842</c:v>
                </c:pt>
                <c:pt idx="91">
                  <c:v>847</c:v>
                </c:pt>
                <c:pt idx="92">
                  <c:v>852</c:v>
                </c:pt>
                <c:pt idx="93">
                  <c:v>860</c:v>
                </c:pt>
                <c:pt idx="94">
                  <c:v>880</c:v>
                </c:pt>
                <c:pt idx="95">
                  <c:v>889</c:v>
                </c:pt>
                <c:pt idx="96">
                  <c:v>894</c:v>
                </c:pt>
                <c:pt idx="97">
                  <c:v>899</c:v>
                </c:pt>
                <c:pt idx="98">
                  <c:v>900</c:v>
                </c:pt>
                <c:pt idx="99">
                  <c:v>920</c:v>
                </c:pt>
                <c:pt idx="100">
                  <c:v>935</c:v>
                </c:pt>
                <c:pt idx="101">
                  <c:v>940</c:v>
                </c:pt>
                <c:pt idx="102">
                  <c:v>944</c:v>
                </c:pt>
                <c:pt idx="103">
                  <c:v>960</c:v>
                </c:pt>
                <c:pt idx="104">
                  <c:v>980</c:v>
                </c:pt>
                <c:pt idx="105">
                  <c:v>983</c:v>
                </c:pt>
                <c:pt idx="106">
                  <c:v>988</c:v>
                </c:pt>
                <c:pt idx="107">
                  <c:v>993</c:v>
                </c:pt>
                <c:pt idx="108">
                  <c:v>1000</c:v>
                </c:pt>
                <c:pt idx="109">
                  <c:v>1020</c:v>
                </c:pt>
                <c:pt idx="110">
                  <c:v>1030</c:v>
                </c:pt>
                <c:pt idx="111">
                  <c:v>1035</c:v>
                </c:pt>
                <c:pt idx="112">
                  <c:v>1040</c:v>
                </c:pt>
                <c:pt idx="113">
                  <c:v>1060</c:v>
                </c:pt>
                <c:pt idx="114">
                  <c:v>1077</c:v>
                </c:pt>
                <c:pt idx="115">
                  <c:v>1080</c:v>
                </c:pt>
                <c:pt idx="116">
                  <c:v>1082</c:v>
                </c:pt>
                <c:pt idx="117">
                  <c:v>1087</c:v>
                </c:pt>
                <c:pt idx="118">
                  <c:v>1100</c:v>
                </c:pt>
                <c:pt idx="119">
                  <c:v>1120</c:v>
                </c:pt>
                <c:pt idx="120">
                  <c:v>1124</c:v>
                </c:pt>
                <c:pt idx="121">
                  <c:v>1129</c:v>
                </c:pt>
                <c:pt idx="122">
                  <c:v>1134</c:v>
                </c:pt>
                <c:pt idx="123">
                  <c:v>1140</c:v>
                </c:pt>
                <c:pt idx="124">
                  <c:v>1160</c:v>
                </c:pt>
                <c:pt idx="125">
                  <c:v>1171</c:v>
                </c:pt>
                <c:pt idx="126">
                  <c:v>1176</c:v>
                </c:pt>
                <c:pt idx="127">
                  <c:v>1180</c:v>
                </c:pt>
                <c:pt idx="128">
                  <c:v>1181</c:v>
                </c:pt>
                <c:pt idx="129">
                  <c:v>1200</c:v>
                </c:pt>
                <c:pt idx="130">
                  <c:v>1218</c:v>
                </c:pt>
                <c:pt idx="131">
                  <c:v>1220</c:v>
                </c:pt>
                <c:pt idx="132">
                  <c:v>1223</c:v>
                </c:pt>
                <c:pt idx="133">
                  <c:v>1228</c:v>
                </c:pt>
                <c:pt idx="134">
                  <c:v>1240</c:v>
                </c:pt>
                <c:pt idx="135">
                  <c:v>1260</c:v>
                </c:pt>
                <c:pt idx="136">
                  <c:v>1270</c:v>
                </c:pt>
                <c:pt idx="137">
                  <c:v>1280.5999999999999</c:v>
                </c:pt>
              </c:numCache>
            </c:numRef>
          </c:xVal>
          <c:yVal>
            <c:numRef>
              <c:f>Elevations!$C$12:$C$149</c:f>
              <c:numCache>
                <c:formatCode>0.00</c:formatCode>
                <c:ptCount val="138"/>
                <c:pt idx="0">
                  <c:v>878.5</c:v>
                </c:pt>
                <c:pt idx="1">
                  <c:v>876.4</c:v>
                </c:pt>
                <c:pt idx="2">
                  <c:v>873.9</c:v>
                </c:pt>
                <c:pt idx="3">
                  <c:v>873</c:v>
                </c:pt>
                <c:pt idx="4">
                  <c:v>872.8</c:v>
                </c:pt>
                <c:pt idx="5">
                  <c:v>872.8</c:v>
                </c:pt>
                <c:pt idx="6">
                  <c:v>872.19999999999993</c:v>
                </c:pt>
                <c:pt idx="7">
                  <c:v>871.4</c:v>
                </c:pt>
                <c:pt idx="8">
                  <c:v>871.5</c:v>
                </c:pt>
                <c:pt idx="9">
                  <c:v>871.9</c:v>
                </c:pt>
                <c:pt idx="10">
                  <c:v>872.3</c:v>
                </c:pt>
                <c:pt idx="11">
                  <c:v>871.8</c:v>
                </c:pt>
                <c:pt idx="12">
                  <c:v>871.69999999999993</c:v>
                </c:pt>
                <c:pt idx="13">
                  <c:v>872</c:v>
                </c:pt>
                <c:pt idx="14">
                  <c:v>872.3</c:v>
                </c:pt>
                <c:pt idx="15">
                  <c:v>872.4</c:v>
                </c:pt>
                <c:pt idx="16">
                  <c:v>872.19999999999993</c:v>
                </c:pt>
                <c:pt idx="17">
                  <c:v>872.19999999999993</c:v>
                </c:pt>
                <c:pt idx="18">
                  <c:v>872.19999999999993</c:v>
                </c:pt>
                <c:pt idx="19">
                  <c:v>872.5</c:v>
                </c:pt>
                <c:pt idx="20">
                  <c:v>872.69999999999993</c:v>
                </c:pt>
                <c:pt idx="21">
                  <c:v>872.4</c:v>
                </c:pt>
                <c:pt idx="22">
                  <c:v>872.4</c:v>
                </c:pt>
                <c:pt idx="23">
                  <c:v>872.69999999999993</c:v>
                </c:pt>
                <c:pt idx="24">
                  <c:v>872.59999999999991</c:v>
                </c:pt>
                <c:pt idx="25">
                  <c:v>872.69999999999993</c:v>
                </c:pt>
                <c:pt idx="26">
                  <c:v>872.69999999999993</c:v>
                </c:pt>
                <c:pt idx="27">
                  <c:v>873.09999999999991</c:v>
                </c:pt>
                <c:pt idx="28">
                  <c:v>872.59999999999991</c:v>
                </c:pt>
                <c:pt idx="29">
                  <c:v>872.59999999999991</c:v>
                </c:pt>
                <c:pt idx="30">
                  <c:v>873.4</c:v>
                </c:pt>
                <c:pt idx="31">
                  <c:v>873.09999999999991</c:v>
                </c:pt>
                <c:pt idx="32">
                  <c:v>873.09999999999991</c:v>
                </c:pt>
                <c:pt idx="33">
                  <c:v>873.19999999999993</c:v>
                </c:pt>
                <c:pt idx="34">
                  <c:v>873.4</c:v>
                </c:pt>
                <c:pt idx="35">
                  <c:v>873.19999999999993</c:v>
                </c:pt>
                <c:pt idx="36">
                  <c:v>873.3</c:v>
                </c:pt>
                <c:pt idx="37">
                  <c:v>873.5</c:v>
                </c:pt>
                <c:pt idx="38">
                  <c:v>873.5</c:v>
                </c:pt>
                <c:pt idx="39">
                  <c:v>873.3</c:v>
                </c:pt>
                <c:pt idx="40">
                  <c:v>873.4</c:v>
                </c:pt>
                <c:pt idx="41">
                  <c:v>873.4</c:v>
                </c:pt>
                <c:pt idx="42">
                  <c:v>873.69999999999993</c:v>
                </c:pt>
                <c:pt idx="43">
                  <c:v>873.5</c:v>
                </c:pt>
                <c:pt idx="44">
                  <c:v>873.69999999999993</c:v>
                </c:pt>
                <c:pt idx="45">
                  <c:v>873.69999999999993</c:v>
                </c:pt>
                <c:pt idx="46">
                  <c:v>873.4</c:v>
                </c:pt>
                <c:pt idx="47">
                  <c:v>873.4</c:v>
                </c:pt>
                <c:pt idx="48">
                  <c:v>873.5</c:v>
                </c:pt>
                <c:pt idx="49">
                  <c:v>873.5</c:v>
                </c:pt>
                <c:pt idx="50">
                  <c:v>873.59999999999991</c:v>
                </c:pt>
                <c:pt idx="51">
                  <c:v>873.8</c:v>
                </c:pt>
                <c:pt idx="52">
                  <c:v>874.09999999999991</c:v>
                </c:pt>
                <c:pt idx="53">
                  <c:v>874</c:v>
                </c:pt>
                <c:pt idx="54">
                  <c:v>873.8</c:v>
                </c:pt>
                <c:pt idx="55">
                  <c:v>874</c:v>
                </c:pt>
                <c:pt idx="56">
                  <c:v>873.5</c:v>
                </c:pt>
                <c:pt idx="57">
                  <c:v>873.5</c:v>
                </c:pt>
                <c:pt idx="58">
                  <c:v>874</c:v>
                </c:pt>
                <c:pt idx="59">
                  <c:v>874</c:v>
                </c:pt>
                <c:pt idx="60">
                  <c:v>873.69999999999993</c:v>
                </c:pt>
                <c:pt idx="61">
                  <c:v>873</c:v>
                </c:pt>
                <c:pt idx="62">
                  <c:v>873.9</c:v>
                </c:pt>
                <c:pt idx="63">
                  <c:v>874.09999999999991</c:v>
                </c:pt>
                <c:pt idx="64">
                  <c:v>874.4</c:v>
                </c:pt>
                <c:pt idx="65">
                  <c:v>873.4</c:v>
                </c:pt>
                <c:pt idx="66">
                  <c:v>873.3</c:v>
                </c:pt>
                <c:pt idx="67">
                  <c:v>873.5</c:v>
                </c:pt>
                <c:pt idx="68">
                  <c:v>873.8</c:v>
                </c:pt>
                <c:pt idx="69">
                  <c:v>873.8</c:v>
                </c:pt>
                <c:pt idx="70">
                  <c:v>874.09999999999991</c:v>
                </c:pt>
                <c:pt idx="71">
                  <c:v>872.8</c:v>
                </c:pt>
                <c:pt idx="72">
                  <c:v>872.9</c:v>
                </c:pt>
                <c:pt idx="73">
                  <c:v>873.4</c:v>
                </c:pt>
                <c:pt idx="74">
                  <c:v>873.3</c:v>
                </c:pt>
                <c:pt idx="75">
                  <c:v>873.3</c:v>
                </c:pt>
                <c:pt idx="76">
                  <c:v>873</c:v>
                </c:pt>
                <c:pt idx="77">
                  <c:v>873.19999999999993</c:v>
                </c:pt>
                <c:pt idx="78">
                  <c:v>873.09999999999991</c:v>
                </c:pt>
                <c:pt idx="79">
                  <c:v>873.5</c:v>
                </c:pt>
                <c:pt idx="80">
                  <c:v>873.19999999999993</c:v>
                </c:pt>
                <c:pt idx="81">
                  <c:v>873</c:v>
                </c:pt>
                <c:pt idx="82">
                  <c:v>873.5</c:v>
                </c:pt>
                <c:pt idx="83">
                  <c:v>873.5</c:v>
                </c:pt>
                <c:pt idx="84">
                  <c:v>872.69999999999993</c:v>
                </c:pt>
                <c:pt idx="85">
                  <c:v>872.4</c:v>
                </c:pt>
                <c:pt idx="86">
                  <c:v>872.4</c:v>
                </c:pt>
                <c:pt idx="87">
                  <c:v>872</c:v>
                </c:pt>
                <c:pt idx="88">
                  <c:v>870.4</c:v>
                </c:pt>
                <c:pt idx="89">
                  <c:v>870.09999999999991</c:v>
                </c:pt>
                <c:pt idx="90">
                  <c:v>870.19999999999993</c:v>
                </c:pt>
                <c:pt idx="91">
                  <c:v>870.09999999999991</c:v>
                </c:pt>
                <c:pt idx="92">
                  <c:v>869.69999999999993</c:v>
                </c:pt>
                <c:pt idx="93">
                  <c:v>868.59999999999991</c:v>
                </c:pt>
                <c:pt idx="94">
                  <c:v>868.8</c:v>
                </c:pt>
                <c:pt idx="95">
                  <c:v>869.69999999999993</c:v>
                </c:pt>
                <c:pt idx="96">
                  <c:v>870.59999999999991</c:v>
                </c:pt>
                <c:pt idx="97">
                  <c:v>870.59999999999991</c:v>
                </c:pt>
                <c:pt idx="98">
                  <c:v>870.3</c:v>
                </c:pt>
                <c:pt idx="99">
                  <c:v>871.3</c:v>
                </c:pt>
                <c:pt idx="100">
                  <c:v>871.8</c:v>
                </c:pt>
                <c:pt idx="101">
                  <c:v>871.69999999999993</c:v>
                </c:pt>
                <c:pt idx="102">
                  <c:v>871.5</c:v>
                </c:pt>
                <c:pt idx="103">
                  <c:v>871.3</c:v>
                </c:pt>
                <c:pt idx="104">
                  <c:v>871</c:v>
                </c:pt>
                <c:pt idx="105">
                  <c:v>871.09999999999991</c:v>
                </c:pt>
                <c:pt idx="106">
                  <c:v>871.59999999999991</c:v>
                </c:pt>
                <c:pt idx="107">
                  <c:v>871.3</c:v>
                </c:pt>
                <c:pt idx="108">
                  <c:v>870.69999999999993</c:v>
                </c:pt>
                <c:pt idx="109">
                  <c:v>870.3</c:v>
                </c:pt>
                <c:pt idx="110">
                  <c:v>870.69999999999993</c:v>
                </c:pt>
                <c:pt idx="111">
                  <c:v>870.69999999999993</c:v>
                </c:pt>
                <c:pt idx="112">
                  <c:v>870.09999999999991</c:v>
                </c:pt>
                <c:pt idx="113">
                  <c:v>868.5</c:v>
                </c:pt>
                <c:pt idx="114">
                  <c:v>869.59999999999991</c:v>
                </c:pt>
                <c:pt idx="115">
                  <c:v>869.5</c:v>
                </c:pt>
                <c:pt idx="116">
                  <c:v>869</c:v>
                </c:pt>
                <c:pt idx="117">
                  <c:v>869.09999999999991</c:v>
                </c:pt>
                <c:pt idx="118">
                  <c:v>868.19999999999993</c:v>
                </c:pt>
                <c:pt idx="119">
                  <c:v>868.09999999999991</c:v>
                </c:pt>
                <c:pt idx="120">
                  <c:v>868.9</c:v>
                </c:pt>
                <c:pt idx="121">
                  <c:v>869.3</c:v>
                </c:pt>
                <c:pt idx="122">
                  <c:v>867.4</c:v>
                </c:pt>
                <c:pt idx="123">
                  <c:v>867.3</c:v>
                </c:pt>
                <c:pt idx="124">
                  <c:v>867.59999999999991</c:v>
                </c:pt>
                <c:pt idx="125">
                  <c:v>868.9</c:v>
                </c:pt>
                <c:pt idx="126">
                  <c:v>869</c:v>
                </c:pt>
                <c:pt idx="127">
                  <c:v>869.09999999999991</c:v>
                </c:pt>
                <c:pt idx="128">
                  <c:v>869.19999999999993</c:v>
                </c:pt>
                <c:pt idx="129">
                  <c:v>868.19999999999993</c:v>
                </c:pt>
                <c:pt idx="130">
                  <c:v>869.59999999999991</c:v>
                </c:pt>
                <c:pt idx="131">
                  <c:v>869</c:v>
                </c:pt>
                <c:pt idx="132">
                  <c:v>869.19999999999993</c:v>
                </c:pt>
                <c:pt idx="133">
                  <c:v>869.19999999999993</c:v>
                </c:pt>
                <c:pt idx="134">
                  <c:v>869.69999999999993</c:v>
                </c:pt>
                <c:pt idx="135">
                  <c:v>873.8</c:v>
                </c:pt>
                <c:pt idx="136">
                  <c:v>874.8</c:v>
                </c:pt>
                <c:pt idx="137">
                  <c:v>879.19999999999993</c:v>
                </c:pt>
              </c:numCache>
            </c:numRef>
          </c:yVal>
          <c:smooth val="1"/>
        </c:ser>
        <c:axId val="48835200"/>
        <c:axId val="66212608"/>
      </c:scatterChart>
      <c:valAx>
        <c:axId val="48835200"/>
        <c:scaling>
          <c:orientation val="minMax"/>
          <c:max val="1300"/>
          <c:min val="-3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4021580634"/>
              <c:y val="0.91354019892250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12608"/>
        <c:crosses val="autoZero"/>
        <c:crossBetween val="midCat"/>
        <c:majorUnit val="100"/>
        <c:minorUnit val="10"/>
      </c:valAx>
      <c:valAx>
        <c:axId val="66212608"/>
        <c:scaling>
          <c:orientation val="minMax"/>
          <c:max val="890"/>
          <c:min val="8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63108778071E-2"/>
              <c:y val="0.442087995579499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3520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863482064741905"/>
          <c:y val="0.94938631026384857"/>
          <c:w val="0.33051630212890054"/>
          <c:h val="0.982669567619836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bg1"/>
                </a:solidFill>
              </a:rPr>
              <a:t>2012</a:t>
            </a:r>
          </a:p>
        </c:rich>
      </c:tx>
    </c:title>
    <c:plotArea>
      <c:layout>
        <c:manualLayout>
          <c:layoutTarget val="inner"/>
          <c:xMode val="edge"/>
          <c:yMode val="edge"/>
          <c:x val="0.12319644839067703"/>
          <c:y val="0.12891716121691685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Elevations!$A$156:$A$295</c:f>
              <c:numCache>
                <c:formatCode>0.0</c:formatCode>
                <c:ptCount val="140"/>
                <c:pt idx="0">
                  <c:v>-6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43</c:v>
                </c:pt>
                <c:pt idx="5">
                  <c:v>48</c:v>
                </c:pt>
                <c:pt idx="6">
                  <c:v>53</c:v>
                </c:pt>
                <c:pt idx="7">
                  <c:v>60</c:v>
                </c:pt>
                <c:pt idx="8">
                  <c:v>80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120</c:v>
                </c:pt>
                <c:pt idx="13">
                  <c:v>137</c:v>
                </c:pt>
                <c:pt idx="14">
                  <c:v>140</c:v>
                </c:pt>
                <c:pt idx="15">
                  <c:v>142</c:v>
                </c:pt>
                <c:pt idx="16">
                  <c:v>147</c:v>
                </c:pt>
                <c:pt idx="17">
                  <c:v>160</c:v>
                </c:pt>
                <c:pt idx="18">
                  <c:v>180</c:v>
                </c:pt>
                <c:pt idx="19">
                  <c:v>184</c:v>
                </c:pt>
                <c:pt idx="20">
                  <c:v>189</c:v>
                </c:pt>
                <c:pt idx="21">
                  <c:v>194</c:v>
                </c:pt>
                <c:pt idx="22">
                  <c:v>200</c:v>
                </c:pt>
                <c:pt idx="23">
                  <c:v>220</c:v>
                </c:pt>
                <c:pt idx="24">
                  <c:v>231</c:v>
                </c:pt>
                <c:pt idx="25">
                  <c:v>236</c:v>
                </c:pt>
                <c:pt idx="26">
                  <c:v>240</c:v>
                </c:pt>
                <c:pt idx="27">
                  <c:v>241</c:v>
                </c:pt>
                <c:pt idx="28">
                  <c:v>260</c:v>
                </c:pt>
                <c:pt idx="29">
                  <c:v>279</c:v>
                </c:pt>
                <c:pt idx="30">
                  <c:v>280</c:v>
                </c:pt>
                <c:pt idx="31">
                  <c:v>284</c:v>
                </c:pt>
                <c:pt idx="32">
                  <c:v>289</c:v>
                </c:pt>
                <c:pt idx="33">
                  <c:v>300</c:v>
                </c:pt>
                <c:pt idx="34">
                  <c:v>320</c:v>
                </c:pt>
                <c:pt idx="35">
                  <c:v>325</c:v>
                </c:pt>
                <c:pt idx="36">
                  <c:v>330</c:v>
                </c:pt>
                <c:pt idx="37">
                  <c:v>335</c:v>
                </c:pt>
                <c:pt idx="38">
                  <c:v>340</c:v>
                </c:pt>
                <c:pt idx="39">
                  <c:v>360</c:v>
                </c:pt>
                <c:pt idx="40">
                  <c:v>372</c:v>
                </c:pt>
                <c:pt idx="41">
                  <c:v>377</c:v>
                </c:pt>
                <c:pt idx="42">
                  <c:v>380</c:v>
                </c:pt>
                <c:pt idx="43">
                  <c:v>382</c:v>
                </c:pt>
                <c:pt idx="44">
                  <c:v>400</c:v>
                </c:pt>
                <c:pt idx="45">
                  <c:v>418</c:v>
                </c:pt>
                <c:pt idx="46">
                  <c:v>420</c:v>
                </c:pt>
                <c:pt idx="47">
                  <c:v>423</c:v>
                </c:pt>
                <c:pt idx="48">
                  <c:v>428</c:v>
                </c:pt>
                <c:pt idx="49">
                  <c:v>440</c:v>
                </c:pt>
                <c:pt idx="50">
                  <c:v>460</c:v>
                </c:pt>
                <c:pt idx="51">
                  <c:v>465</c:v>
                </c:pt>
                <c:pt idx="52">
                  <c:v>470</c:v>
                </c:pt>
                <c:pt idx="53">
                  <c:v>475</c:v>
                </c:pt>
                <c:pt idx="54">
                  <c:v>480</c:v>
                </c:pt>
                <c:pt idx="55">
                  <c:v>500</c:v>
                </c:pt>
                <c:pt idx="56">
                  <c:v>512</c:v>
                </c:pt>
                <c:pt idx="57">
                  <c:v>517</c:v>
                </c:pt>
                <c:pt idx="58">
                  <c:v>520</c:v>
                </c:pt>
                <c:pt idx="59">
                  <c:v>522</c:v>
                </c:pt>
                <c:pt idx="60">
                  <c:v>540</c:v>
                </c:pt>
                <c:pt idx="61">
                  <c:v>560</c:v>
                </c:pt>
                <c:pt idx="62">
                  <c:v>565</c:v>
                </c:pt>
                <c:pt idx="63">
                  <c:v>570</c:v>
                </c:pt>
                <c:pt idx="64">
                  <c:v>580</c:v>
                </c:pt>
                <c:pt idx="65">
                  <c:v>600</c:v>
                </c:pt>
                <c:pt idx="66">
                  <c:v>608</c:v>
                </c:pt>
                <c:pt idx="67">
                  <c:v>613</c:v>
                </c:pt>
                <c:pt idx="68">
                  <c:v>618</c:v>
                </c:pt>
                <c:pt idx="69">
                  <c:v>620</c:v>
                </c:pt>
                <c:pt idx="70">
                  <c:v>640</c:v>
                </c:pt>
                <c:pt idx="71">
                  <c:v>654</c:v>
                </c:pt>
                <c:pt idx="72">
                  <c:v>659</c:v>
                </c:pt>
                <c:pt idx="73">
                  <c:v>660</c:v>
                </c:pt>
                <c:pt idx="74">
                  <c:v>664</c:v>
                </c:pt>
                <c:pt idx="75">
                  <c:v>680</c:v>
                </c:pt>
                <c:pt idx="76">
                  <c:v>700</c:v>
                </c:pt>
                <c:pt idx="77">
                  <c:v>705</c:v>
                </c:pt>
                <c:pt idx="78">
                  <c:v>710</c:v>
                </c:pt>
                <c:pt idx="79">
                  <c:v>720</c:v>
                </c:pt>
                <c:pt idx="80">
                  <c:v>740</c:v>
                </c:pt>
                <c:pt idx="81">
                  <c:v>748</c:v>
                </c:pt>
                <c:pt idx="82">
                  <c:v>753</c:v>
                </c:pt>
                <c:pt idx="83">
                  <c:v>758</c:v>
                </c:pt>
                <c:pt idx="84">
                  <c:v>760</c:v>
                </c:pt>
                <c:pt idx="85">
                  <c:v>780</c:v>
                </c:pt>
                <c:pt idx="86">
                  <c:v>795</c:v>
                </c:pt>
                <c:pt idx="87">
                  <c:v>800</c:v>
                </c:pt>
                <c:pt idx="88">
                  <c:v>805</c:v>
                </c:pt>
                <c:pt idx="89">
                  <c:v>820</c:v>
                </c:pt>
                <c:pt idx="90">
                  <c:v>840</c:v>
                </c:pt>
                <c:pt idx="91">
                  <c:v>842</c:v>
                </c:pt>
                <c:pt idx="92">
                  <c:v>847</c:v>
                </c:pt>
                <c:pt idx="93">
                  <c:v>852</c:v>
                </c:pt>
                <c:pt idx="94">
                  <c:v>860</c:v>
                </c:pt>
                <c:pt idx="95">
                  <c:v>880</c:v>
                </c:pt>
                <c:pt idx="96">
                  <c:v>889</c:v>
                </c:pt>
                <c:pt idx="97">
                  <c:v>894</c:v>
                </c:pt>
                <c:pt idx="98">
                  <c:v>899</c:v>
                </c:pt>
                <c:pt idx="99">
                  <c:v>900</c:v>
                </c:pt>
                <c:pt idx="100">
                  <c:v>920</c:v>
                </c:pt>
                <c:pt idx="101">
                  <c:v>937</c:v>
                </c:pt>
                <c:pt idx="102">
                  <c:v>940</c:v>
                </c:pt>
                <c:pt idx="103">
                  <c:v>942</c:v>
                </c:pt>
                <c:pt idx="104">
                  <c:v>947</c:v>
                </c:pt>
                <c:pt idx="105">
                  <c:v>960</c:v>
                </c:pt>
                <c:pt idx="106">
                  <c:v>980</c:v>
                </c:pt>
                <c:pt idx="107">
                  <c:v>983</c:v>
                </c:pt>
                <c:pt idx="108">
                  <c:v>988</c:v>
                </c:pt>
                <c:pt idx="109">
                  <c:v>993</c:v>
                </c:pt>
                <c:pt idx="110">
                  <c:v>1000</c:v>
                </c:pt>
                <c:pt idx="111">
                  <c:v>1020</c:v>
                </c:pt>
                <c:pt idx="112">
                  <c:v>1030</c:v>
                </c:pt>
                <c:pt idx="113">
                  <c:v>1035</c:v>
                </c:pt>
                <c:pt idx="114">
                  <c:v>1040</c:v>
                </c:pt>
                <c:pt idx="115">
                  <c:v>1060</c:v>
                </c:pt>
                <c:pt idx="116">
                  <c:v>1077</c:v>
                </c:pt>
                <c:pt idx="117">
                  <c:v>1080</c:v>
                </c:pt>
                <c:pt idx="118">
                  <c:v>1082</c:v>
                </c:pt>
                <c:pt idx="119">
                  <c:v>1087</c:v>
                </c:pt>
                <c:pt idx="120">
                  <c:v>1100</c:v>
                </c:pt>
                <c:pt idx="121">
                  <c:v>1120</c:v>
                </c:pt>
                <c:pt idx="122">
                  <c:v>1124</c:v>
                </c:pt>
                <c:pt idx="123">
                  <c:v>1129</c:v>
                </c:pt>
                <c:pt idx="124">
                  <c:v>1134</c:v>
                </c:pt>
                <c:pt idx="125">
                  <c:v>1140</c:v>
                </c:pt>
                <c:pt idx="126">
                  <c:v>1160</c:v>
                </c:pt>
                <c:pt idx="127">
                  <c:v>1171</c:v>
                </c:pt>
                <c:pt idx="128">
                  <c:v>1176</c:v>
                </c:pt>
                <c:pt idx="129">
                  <c:v>1180</c:v>
                </c:pt>
                <c:pt idx="130">
                  <c:v>1181</c:v>
                </c:pt>
                <c:pt idx="131">
                  <c:v>1200</c:v>
                </c:pt>
                <c:pt idx="132">
                  <c:v>1218</c:v>
                </c:pt>
                <c:pt idx="133">
                  <c:v>1220</c:v>
                </c:pt>
                <c:pt idx="134">
                  <c:v>1223</c:v>
                </c:pt>
                <c:pt idx="135">
                  <c:v>1228</c:v>
                </c:pt>
                <c:pt idx="136">
                  <c:v>1240</c:v>
                </c:pt>
                <c:pt idx="137">
                  <c:v>1260</c:v>
                </c:pt>
                <c:pt idx="138">
                  <c:v>1270</c:v>
                </c:pt>
                <c:pt idx="139">
                  <c:v>1277</c:v>
                </c:pt>
              </c:numCache>
            </c:numRef>
          </c:xVal>
          <c:yVal>
            <c:numRef>
              <c:f>Elevations!$C$156:$C$295</c:f>
              <c:numCache>
                <c:formatCode>0.00</c:formatCode>
                <c:ptCount val="140"/>
                <c:pt idx="0">
                  <c:v>878.78000000000009</c:v>
                </c:pt>
                <c:pt idx="1">
                  <c:v>877.88</c:v>
                </c:pt>
                <c:pt idx="2">
                  <c:v>876.08</c:v>
                </c:pt>
                <c:pt idx="3">
                  <c:v>874.08</c:v>
                </c:pt>
                <c:pt idx="4">
                  <c:v>874.08</c:v>
                </c:pt>
                <c:pt idx="5">
                  <c:v>873.28000000000009</c:v>
                </c:pt>
                <c:pt idx="6">
                  <c:v>873.98</c:v>
                </c:pt>
                <c:pt idx="7">
                  <c:v>873.58</c:v>
                </c:pt>
                <c:pt idx="8">
                  <c:v>873.08</c:v>
                </c:pt>
                <c:pt idx="9">
                  <c:v>873.28000000000009</c:v>
                </c:pt>
                <c:pt idx="10">
                  <c:v>873.68000000000006</c:v>
                </c:pt>
                <c:pt idx="11">
                  <c:v>873.48</c:v>
                </c:pt>
                <c:pt idx="12">
                  <c:v>873.08</c:v>
                </c:pt>
                <c:pt idx="13">
                  <c:v>873.38</c:v>
                </c:pt>
                <c:pt idx="14">
                  <c:v>873.58</c:v>
                </c:pt>
                <c:pt idx="15">
                  <c:v>873.78000000000009</c:v>
                </c:pt>
                <c:pt idx="16">
                  <c:v>873.88</c:v>
                </c:pt>
                <c:pt idx="17">
                  <c:v>873.48</c:v>
                </c:pt>
                <c:pt idx="18">
                  <c:v>873.38</c:v>
                </c:pt>
                <c:pt idx="19">
                  <c:v>873.58</c:v>
                </c:pt>
                <c:pt idx="20">
                  <c:v>873.58</c:v>
                </c:pt>
                <c:pt idx="21">
                  <c:v>873.68000000000006</c:v>
                </c:pt>
                <c:pt idx="22">
                  <c:v>872.98</c:v>
                </c:pt>
                <c:pt idx="23">
                  <c:v>873.58</c:v>
                </c:pt>
                <c:pt idx="24">
                  <c:v>874.08</c:v>
                </c:pt>
                <c:pt idx="25">
                  <c:v>873.58</c:v>
                </c:pt>
                <c:pt idx="26">
                  <c:v>873.78000000000009</c:v>
                </c:pt>
                <c:pt idx="27">
                  <c:v>874.18000000000006</c:v>
                </c:pt>
                <c:pt idx="28">
                  <c:v>873.88</c:v>
                </c:pt>
                <c:pt idx="29">
                  <c:v>874.28000000000009</c:v>
                </c:pt>
                <c:pt idx="30">
                  <c:v>874.58</c:v>
                </c:pt>
                <c:pt idx="31">
                  <c:v>874.98</c:v>
                </c:pt>
                <c:pt idx="32">
                  <c:v>875.08</c:v>
                </c:pt>
                <c:pt idx="33">
                  <c:v>874.58</c:v>
                </c:pt>
                <c:pt idx="34">
                  <c:v>875.18000000000006</c:v>
                </c:pt>
                <c:pt idx="35">
                  <c:v>875.18000000000006</c:v>
                </c:pt>
                <c:pt idx="36">
                  <c:v>875.08</c:v>
                </c:pt>
                <c:pt idx="37">
                  <c:v>875.18000000000006</c:v>
                </c:pt>
                <c:pt idx="38">
                  <c:v>875.08</c:v>
                </c:pt>
                <c:pt idx="39">
                  <c:v>875.68000000000006</c:v>
                </c:pt>
                <c:pt idx="40">
                  <c:v>876.08</c:v>
                </c:pt>
                <c:pt idx="41">
                  <c:v>875.88</c:v>
                </c:pt>
                <c:pt idx="42">
                  <c:v>876.38</c:v>
                </c:pt>
                <c:pt idx="43">
                  <c:v>875.58</c:v>
                </c:pt>
                <c:pt idx="44">
                  <c:v>876.18000000000006</c:v>
                </c:pt>
                <c:pt idx="45">
                  <c:v>875.88</c:v>
                </c:pt>
                <c:pt idx="46">
                  <c:v>875.88</c:v>
                </c:pt>
                <c:pt idx="47">
                  <c:v>875.78000000000009</c:v>
                </c:pt>
                <c:pt idx="48">
                  <c:v>875.48</c:v>
                </c:pt>
                <c:pt idx="49">
                  <c:v>875.88</c:v>
                </c:pt>
                <c:pt idx="50">
                  <c:v>875.48</c:v>
                </c:pt>
                <c:pt idx="51">
                  <c:v>875.28000000000009</c:v>
                </c:pt>
                <c:pt idx="52">
                  <c:v>875.18000000000006</c:v>
                </c:pt>
                <c:pt idx="53">
                  <c:v>875.18000000000006</c:v>
                </c:pt>
                <c:pt idx="54">
                  <c:v>875.48</c:v>
                </c:pt>
                <c:pt idx="55">
                  <c:v>875.38</c:v>
                </c:pt>
                <c:pt idx="56">
                  <c:v>875.48</c:v>
                </c:pt>
                <c:pt idx="57">
                  <c:v>875.08</c:v>
                </c:pt>
                <c:pt idx="58">
                  <c:v>875.08</c:v>
                </c:pt>
                <c:pt idx="59">
                  <c:v>875.38</c:v>
                </c:pt>
                <c:pt idx="60">
                  <c:v>876.08</c:v>
                </c:pt>
                <c:pt idx="61">
                  <c:v>876.08</c:v>
                </c:pt>
                <c:pt idx="62">
                  <c:v>875.78000000000009</c:v>
                </c:pt>
                <c:pt idx="63">
                  <c:v>875.88</c:v>
                </c:pt>
                <c:pt idx="64">
                  <c:v>876.38</c:v>
                </c:pt>
                <c:pt idx="65">
                  <c:v>876.48</c:v>
                </c:pt>
                <c:pt idx="66">
                  <c:v>875.18000000000006</c:v>
                </c:pt>
                <c:pt idx="67">
                  <c:v>875.18000000000006</c:v>
                </c:pt>
                <c:pt idx="68">
                  <c:v>874.98</c:v>
                </c:pt>
                <c:pt idx="69">
                  <c:v>875.88</c:v>
                </c:pt>
                <c:pt idx="70">
                  <c:v>876.48</c:v>
                </c:pt>
                <c:pt idx="71">
                  <c:v>875.48</c:v>
                </c:pt>
                <c:pt idx="72">
                  <c:v>874.98</c:v>
                </c:pt>
                <c:pt idx="73">
                  <c:v>874.78000000000009</c:v>
                </c:pt>
                <c:pt idx="74">
                  <c:v>876.08</c:v>
                </c:pt>
                <c:pt idx="75">
                  <c:v>876.18000000000006</c:v>
                </c:pt>
                <c:pt idx="76">
                  <c:v>876.08</c:v>
                </c:pt>
                <c:pt idx="77">
                  <c:v>875.68000000000006</c:v>
                </c:pt>
                <c:pt idx="78">
                  <c:v>876.18000000000006</c:v>
                </c:pt>
                <c:pt idx="79">
                  <c:v>876.08</c:v>
                </c:pt>
                <c:pt idx="80">
                  <c:v>876.38</c:v>
                </c:pt>
                <c:pt idx="81">
                  <c:v>875.88</c:v>
                </c:pt>
                <c:pt idx="82">
                  <c:v>875.68000000000006</c:v>
                </c:pt>
                <c:pt idx="83">
                  <c:v>875.78000000000009</c:v>
                </c:pt>
                <c:pt idx="84">
                  <c:v>876.08</c:v>
                </c:pt>
                <c:pt idx="85">
                  <c:v>876.08</c:v>
                </c:pt>
                <c:pt idx="86">
                  <c:v>876.38</c:v>
                </c:pt>
                <c:pt idx="87">
                  <c:v>874.18000000000006</c:v>
                </c:pt>
                <c:pt idx="88">
                  <c:v>875.48</c:v>
                </c:pt>
                <c:pt idx="89">
                  <c:v>875.48</c:v>
                </c:pt>
                <c:pt idx="90">
                  <c:v>873.28000000000009</c:v>
                </c:pt>
                <c:pt idx="91">
                  <c:v>873.68000000000006</c:v>
                </c:pt>
                <c:pt idx="92">
                  <c:v>868.08</c:v>
                </c:pt>
                <c:pt idx="93">
                  <c:v>867.68000000000006</c:v>
                </c:pt>
                <c:pt idx="94">
                  <c:v>867.98</c:v>
                </c:pt>
                <c:pt idx="95">
                  <c:v>867.68000000000006</c:v>
                </c:pt>
                <c:pt idx="96">
                  <c:v>867.68000000000006</c:v>
                </c:pt>
                <c:pt idx="97">
                  <c:v>867.68000000000006</c:v>
                </c:pt>
                <c:pt idx="98">
                  <c:v>874.58</c:v>
                </c:pt>
                <c:pt idx="99">
                  <c:v>873.28000000000009</c:v>
                </c:pt>
                <c:pt idx="100">
                  <c:v>874.58</c:v>
                </c:pt>
                <c:pt idx="101">
                  <c:v>874.38</c:v>
                </c:pt>
                <c:pt idx="102">
                  <c:v>875.48</c:v>
                </c:pt>
                <c:pt idx="103">
                  <c:v>875.58</c:v>
                </c:pt>
                <c:pt idx="104">
                  <c:v>874.18000000000006</c:v>
                </c:pt>
                <c:pt idx="105">
                  <c:v>874.18000000000006</c:v>
                </c:pt>
                <c:pt idx="106">
                  <c:v>873.98</c:v>
                </c:pt>
                <c:pt idx="107">
                  <c:v>874.08</c:v>
                </c:pt>
                <c:pt idx="108">
                  <c:v>874.88</c:v>
                </c:pt>
                <c:pt idx="109">
                  <c:v>873.58</c:v>
                </c:pt>
                <c:pt idx="110">
                  <c:v>874.58</c:v>
                </c:pt>
                <c:pt idx="111">
                  <c:v>874.48</c:v>
                </c:pt>
                <c:pt idx="112">
                  <c:v>874.38</c:v>
                </c:pt>
                <c:pt idx="113">
                  <c:v>874.38</c:v>
                </c:pt>
                <c:pt idx="114">
                  <c:v>874.08</c:v>
                </c:pt>
                <c:pt idx="115">
                  <c:v>874.28000000000009</c:v>
                </c:pt>
                <c:pt idx="116">
                  <c:v>874.58</c:v>
                </c:pt>
                <c:pt idx="117">
                  <c:v>874.18000000000006</c:v>
                </c:pt>
                <c:pt idx="118">
                  <c:v>873.88</c:v>
                </c:pt>
                <c:pt idx="119">
                  <c:v>874.38</c:v>
                </c:pt>
                <c:pt idx="120">
                  <c:v>873.88</c:v>
                </c:pt>
                <c:pt idx="121">
                  <c:v>874.28000000000009</c:v>
                </c:pt>
                <c:pt idx="122">
                  <c:v>873.98</c:v>
                </c:pt>
                <c:pt idx="123">
                  <c:v>873.48</c:v>
                </c:pt>
                <c:pt idx="124">
                  <c:v>873.38</c:v>
                </c:pt>
                <c:pt idx="125">
                  <c:v>873.98</c:v>
                </c:pt>
                <c:pt idx="126">
                  <c:v>873.98</c:v>
                </c:pt>
                <c:pt idx="127">
                  <c:v>874.18000000000006</c:v>
                </c:pt>
                <c:pt idx="128">
                  <c:v>873.48</c:v>
                </c:pt>
                <c:pt idx="129">
                  <c:v>873.58</c:v>
                </c:pt>
                <c:pt idx="130">
                  <c:v>873.68000000000006</c:v>
                </c:pt>
                <c:pt idx="131">
                  <c:v>873.88</c:v>
                </c:pt>
                <c:pt idx="132">
                  <c:v>874.28000000000009</c:v>
                </c:pt>
                <c:pt idx="133">
                  <c:v>873.88</c:v>
                </c:pt>
                <c:pt idx="134">
                  <c:v>872.28000000000009</c:v>
                </c:pt>
                <c:pt idx="135">
                  <c:v>873.08</c:v>
                </c:pt>
                <c:pt idx="136">
                  <c:v>875.58</c:v>
                </c:pt>
                <c:pt idx="137">
                  <c:v>875.98</c:v>
                </c:pt>
                <c:pt idx="138">
                  <c:v>876.58</c:v>
                </c:pt>
                <c:pt idx="139">
                  <c:v>877.28000000000009</c:v>
                </c:pt>
              </c:numCache>
            </c:numRef>
          </c:yVal>
          <c:smooth val="1"/>
        </c:ser>
        <c:axId val="47846912"/>
        <c:axId val="47882240"/>
      </c:scatterChart>
      <c:valAx>
        <c:axId val="47846912"/>
        <c:scaling>
          <c:orientation val="minMax"/>
          <c:max val="1300"/>
          <c:min val="-3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19892250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82240"/>
        <c:crosses val="autoZero"/>
        <c:crossBetween val="midCat"/>
        <c:majorUnit val="100"/>
        <c:minorUnit val="10"/>
      </c:valAx>
      <c:valAx>
        <c:axId val="47882240"/>
        <c:scaling>
          <c:orientation val="minMax"/>
          <c:max val="890"/>
          <c:min val="8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7995579499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46912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863485016648169"/>
          <c:y val="0.94938631026384857"/>
          <c:w val="0.31839594967388235"/>
          <c:h val="0.984804358336786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1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0.12651</cdr:x>
      <cdr:y>0.21546</cdr:y>
    </cdr:from>
    <cdr:to>
      <cdr:x>0.14889</cdr:x>
      <cdr:y>0.25888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84507" y="1247775"/>
          <a:ext cx="191843" cy="2514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0.15585</cdr:x>
      <cdr:y>0.12336</cdr:y>
    </cdr:from>
    <cdr:to>
      <cdr:x>0.15648</cdr:x>
      <cdr:y>0.86395</cdr:y>
    </cdr:to>
    <cdr:sp macro="" textlink="">
      <cdr:nvSpPr>
        <cdr:cNvPr id="10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36024" y="714402"/>
          <a:ext cx="5401" cy="4288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0.12943</cdr:x>
      <cdr:y>0.57643</cdr:y>
    </cdr:from>
    <cdr:to>
      <cdr:x>0.13846</cdr:x>
      <cdr:y>0.63892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109513" y="3338249"/>
          <a:ext cx="77449" cy="3618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0.83333</cdr:x>
      <cdr:y>0.22368</cdr:y>
    </cdr:from>
    <cdr:to>
      <cdr:x>0.85097</cdr:x>
      <cdr:y>0.26718</cdr:y>
    </cdr:to>
    <cdr:sp macro="" textlink="">
      <cdr:nvSpPr>
        <cdr:cNvPr id="5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43750" y="1295400"/>
          <a:ext cx="151190" cy="2518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0.31481</cdr:x>
      <cdr:y>0.12198</cdr:y>
    </cdr:from>
    <cdr:to>
      <cdr:x>0.31551</cdr:x>
      <cdr:y>0.85904</cdr:y>
    </cdr:to>
    <cdr:sp macro="" textlink="">
      <cdr:nvSpPr>
        <cdr:cNvPr id="8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98709" y="706411"/>
          <a:ext cx="6000" cy="426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0.88291</cdr:x>
      <cdr:y>0.12233</cdr:y>
    </cdr:from>
    <cdr:to>
      <cdr:x>0.99487</cdr:x>
      <cdr:y>0.21382</cdr:y>
    </cdr:to>
    <cdr:sp macro="" textlink="">
      <cdr:nvSpPr>
        <cdr:cNvPr id="11" name="TextBox 22"/>
        <cdr:cNvSpPr txBox="1"/>
      </cdr:nvSpPr>
      <cdr:spPr>
        <a:xfrm xmlns:a="http://schemas.openxmlformats.org/drawingml/2006/main">
          <a:off x="7568712" y="708410"/>
          <a:ext cx="959825" cy="5298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29000"/>
          </a:srgbClr>
        </a:solidFill>
        <a:ln xmlns:a="http://schemas.openxmlformats.org/drawingml/2006/main" w="15875">
          <a:solidFill>
            <a:srgbClr val="0070C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EL: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7/30/12</a:t>
          </a:r>
        </a:p>
        <a:p xmlns:a="http://schemas.openxmlformats.org/drawingml/2006/main">
          <a:pPr algn="ctr"/>
          <a:r>
            <a:rPr lang="en-US" sz="1000" u="none">
              <a:solidFill>
                <a:srgbClr val="0070C0"/>
              </a:solidFill>
              <a:latin typeface="Arial" pitchFamily="34" charset="0"/>
              <a:cs typeface="Arial" pitchFamily="34" charset="0"/>
            </a:rPr>
            <a:t>871.6</a:t>
          </a:r>
        </a:p>
      </cdr:txBody>
    </cdr:sp>
  </cdr:relSizeAnchor>
  <cdr:relSizeAnchor xmlns:cdr="http://schemas.openxmlformats.org/drawingml/2006/chartDrawing">
    <cdr:from>
      <cdr:x>0.40483</cdr:x>
      <cdr:y>0.31377</cdr:y>
    </cdr:from>
    <cdr:to>
      <cdr:x>0.42906</cdr:x>
      <cdr:y>0.36602</cdr:y>
    </cdr:to>
    <cdr:sp macro="" textlink="">
      <cdr:nvSpPr>
        <cdr:cNvPr id="18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470423" y="1817077"/>
          <a:ext cx="207691" cy="3026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0.18148</cdr:x>
      <cdr:y>0.12198</cdr:y>
    </cdr:from>
    <cdr:to>
      <cdr:x>0.18248</cdr:x>
      <cdr:y>0.86707</cdr:y>
    </cdr:to>
    <cdr:sp macro="" textlink="">
      <cdr:nvSpPr>
        <cdr:cNvPr id="5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55737" y="706411"/>
          <a:ext cx="8573" cy="431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0.27606</cdr:x>
      <cdr:y>0.03022</cdr:y>
    </cdr:from>
    <cdr:to>
      <cdr:x>0.72738</cdr:x>
      <cdr:y>0.08001</cdr:y>
    </cdr:to>
    <cdr:sp macro="" textlink="">
      <cdr:nvSpPr>
        <cdr:cNvPr id="113" name="TextBox 112"/>
        <cdr:cNvSpPr txBox="1"/>
      </cdr:nvSpPr>
      <cdr:spPr>
        <a:xfrm xmlns:a="http://schemas.openxmlformats.org/drawingml/2006/main">
          <a:off x="2366534" y="175298"/>
          <a:ext cx="3868904" cy="28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latin typeface="Arial" pitchFamily="34" charset="0"/>
              <a:cs typeface="Arial" pitchFamily="34" charset="0"/>
            </a:rPr>
            <a:t>B-67-69 South Side/ </a:t>
          </a:r>
          <a:r>
            <a:rPr lang="en-US" sz="1800" b="1" baseline="0">
              <a:latin typeface="Arial" pitchFamily="34" charset="0"/>
              <a:cs typeface="Arial" pitchFamily="34" charset="0"/>
            </a:rPr>
            <a:t>Down Stream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0.20741</cdr:x>
      <cdr:y>0.12198</cdr:y>
    </cdr:from>
    <cdr:to>
      <cdr:x>0.20864</cdr:x>
      <cdr:y>0.86269</cdr:y>
    </cdr:to>
    <cdr:sp macro="" textlink="">
      <cdr:nvSpPr>
        <cdr:cNvPr id="4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78022" y="706411"/>
          <a:ext cx="10544" cy="42895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0.26204</cdr:x>
      <cdr:y>0.12198</cdr:y>
    </cdr:from>
    <cdr:to>
      <cdr:x>0.26277</cdr:x>
      <cdr:y>0.86433</cdr:y>
    </cdr:to>
    <cdr:sp macro="" textlink="">
      <cdr:nvSpPr>
        <cdr:cNvPr id="6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46338" y="706411"/>
          <a:ext cx="6258" cy="4299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0.28796</cdr:x>
      <cdr:y>0.12473</cdr:y>
    </cdr:from>
    <cdr:to>
      <cdr:x>0.28907</cdr:x>
      <cdr:y>0.86533</cdr:y>
    </cdr:to>
    <cdr:sp macro="" textlink="">
      <cdr:nvSpPr>
        <cdr:cNvPr id="6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68537" y="722336"/>
          <a:ext cx="9516" cy="4288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0.23426</cdr:x>
      <cdr:y>0.12336</cdr:y>
    </cdr:from>
    <cdr:to>
      <cdr:x>0.23513</cdr:x>
      <cdr:y>0.864</cdr:y>
    </cdr:to>
    <cdr:sp macro="" textlink="">
      <cdr:nvSpPr>
        <cdr:cNvPr id="9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08194" y="714402"/>
          <a:ext cx="7458" cy="42891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</cdr:x>
      <cdr:y>0.36571</cdr:y>
    </cdr:from>
    <cdr:to>
      <cdr:x>0.13072</cdr:x>
      <cdr:y>0.57819</cdr:y>
    </cdr:to>
    <cdr:sp macro="" textlink="">
      <cdr:nvSpPr>
        <cdr:cNvPr id="101" name="Rectangle 100"/>
        <cdr:cNvSpPr/>
      </cdr:nvSpPr>
      <cdr:spPr bwMode="auto">
        <a:xfrm xmlns:a="http://schemas.openxmlformats.org/drawingml/2006/main">
          <a:off x="1028700" y="2117900"/>
          <a:ext cx="91897" cy="12305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0.84863</cdr:x>
      <cdr:y>0.36557</cdr:y>
    </cdr:from>
    <cdr:to>
      <cdr:x>0.85889</cdr:x>
      <cdr:y>0.57566</cdr:y>
    </cdr:to>
    <cdr:sp macro="" textlink="">
      <cdr:nvSpPr>
        <cdr:cNvPr id="102" name="Rectangle 101"/>
        <cdr:cNvSpPr/>
      </cdr:nvSpPr>
      <cdr:spPr bwMode="auto">
        <a:xfrm xmlns:a="http://schemas.openxmlformats.org/drawingml/2006/main">
          <a:off x="7274881" y="2117089"/>
          <a:ext cx="87944" cy="12166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0.57887</cdr:x>
      <cdr:y>0.57698</cdr:y>
    </cdr:from>
    <cdr:to>
      <cdr:x>0.84222</cdr:x>
      <cdr:y>0.5773</cdr:y>
    </cdr:to>
    <cdr:sp macro="" textlink="">
      <cdr:nvSpPr>
        <cdr:cNvPr id="125" name="Straight Connector 124"/>
        <cdr:cNvSpPr/>
      </cdr:nvSpPr>
      <cdr:spPr bwMode="auto">
        <a:xfrm xmlns:a="http://schemas.openxmlformats.org/drawingml/2006/main">
          <a:off x="4962362" y="3341406"/>
          <a:ext cx="2257587" cy="186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0.34148</cdr:x>
      <cdr:y>0.12198</cdr:y>
    </cdr:from>
    <cdr:to>
      <cdr:x>0.34259</cdr:x>
      <cdr:y>0.86094</cdr:y>
    </cdr:to>
    <cdr:sp macro="" textlink="">
      <cdr:nvSpPr>
        <cdr:cNvPr id="6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27337" y="706411"/>
          <a:ext cx="9516" cy="4279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0.50185</cdr:x>
      <cdr:y>0.12198</cdr:y>
    </cdr:from>
    <cdr:to>
      <cdr:x>0.50299</cdr:x>
      <cdr:y>0.85602</cdr:y>
    </cdr:to>
    <cdr:sp macro="" textlink="">
      <cdr:nvSpPr>
        <cdr:cNvPr id="70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02109" y="706411"/>
          <a:ext cx="9773" cy="4250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0.36852</cdr:x>
      <cdr:y>0.12198</cdr:y>
    </cdr:from>
    <cdr:to>
      <cdr:x>0.36904</cdr:x>
      <cdr:y>0.86543</cdr:y>
    </cdr:to>
    <cdr:sp macro="" textlink="">
      <cdr:nvSpPr>
        <cdr:cNvPr id="7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59138" y="706411"/>
          <a:ext cx="4457" cy="4305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0.3952</cdr:x>
      <cdr:y>0.12198</cdr:y>
    </cdr:from>
    <cdr:to>
      <cdr:x>0.39537</cdr:x>
      <cdr:y>0.86104</cdr:y>
    </cdr:to>
    <cdr:sp macro="" textlink="">
      <cdr:nvSpPr>
        <cdr:cNvPr id="7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7852" y="706411"/>
          <a:ext cx="1457" cy="4280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0.44722</cdr:x>
      <cdr:y>0.12061</cdr:y>
    </cdr:from>
    <cdr:to>
      <cdr:x>0.44933</cdr:x>
      <cdr:y>0.86269</cdr:y>
    </cdr:to>
    <cdr:sp macro="" textlink="">
      <cdr:nvSpPr>
        <cdr:cNvPr id="7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3793" y="698477"/>
          <a:ext cx="18088" cy="42975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0.47407</cdr:x>
      <cdr:y>0.12061</cdr:y>
    </cdr:from>
    <cdr:to>
      <cdr:x>0.47655</cdr:x>
      <cdr:y>0.86094</cdr:y>
    </cdr:to>
    <cdr:sp macro="" textlink="">
      <cdr:nvSpPr>
        <cdr:cNvPr id="7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63965" y="698477"/>
          <a:ext cx="21260" cy="4287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0.4213</cdr:x>
      <cdr:y>0.12061</cdr:y>
    </cdr:from>
    <cdr:to>
      <cdr:x>0.42261</cdr:x>
      <cdr:y>0.85825</cdr:y>
    </cdr:to>
    <cdr:sp macro="" textlink="">
      <cdr:nvSpPr>
        <cdr:cNvPr id="8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11594" y="698477"/>
          <a:ext cx="11230" cy="42718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0.68981</cdr:x>
      <cdr:y>0.12171</cdr:y>
    </cdr:from>
    <cdr:to>
      <cdr:x>0.69204</cdr:x>
      <cdr:y>0.86395</cdr:y>
    </cdr:to>
    <cdr:sp macro="" textlink="">
      <cdr:nvSpPr>
        <cdr:cNvPr id="8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13396" y="704847"/>
          <a:ext cx="19117" cy="4298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0.66373</cdr:x>
      <cdr:y>0.12171</cdr:y>
    </cdr:from>
    <cdr:to>
      <cdr:x>0.66389</cdr:x>
      <cdr:y>0.86068</cdr:y>
    </cdr:to>
    <cdr:sp macro="" textlink="">
      <cdr:nvSpPr>
        <cdr:cNvPr id="83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9825" y="704847"/>
          <a:ext cx="1372" cy="42795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0.52907</cdr:x>
      <cdr:y>0.12198</cdr:y>
    </cdr:from>
    <cdr:to>
      <cdr:x>0.52978</cdr:x>
      <cdr:y>0.86872</cdr:y>
    </cdr:to>
    <cdr:sp macro="" textlink="">
      <cdr:nvSpPr>
        <cdr:cNvPr id="8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35453" y="706411"/>
          <a:ext cx="6086" cy="43245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0.55593</cdr:x>
      <cdr:y>0.12198</cdr:y>
    </cdr:from>
    <cdr:to>
      <cdr:x>0.55594</cdr:x>
      <cdr:y>0.86433</cdr:y>
    </cdr:to>
    <cdr:sp macro="" textlink="">
      <cdr:nvSpPr>
        <cdr:cNvPr id="8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65710" y="706411"/>
          <a:ext cx="86" cy="4299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0.60926</cdr:x>
      <cdr:y>0.12171</cdr:y>
    </cdr:from>
    <cdr:to>
      <cdr:x>0.61007</cdr:x>
      <cdr:y>0.86242</cdr:y>
    </cdr:to>
    <cdr:sp macro="" textlink="">
      <cdr:nvSpPr>
        <cdr:cNvPr id="8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22881" y="704847"/>
          <a:ext cx="6944" cy="4289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0.63593</cdr:x>
      <cdr:y>0.12198</cdr:y>
    </cdr:from>
    <cdr:to>
      <cdr:x>0.63729</cdr:x>
      <cdr:y>0.86423</cdr:y>
    </cdr:to>
    <cdr:sp macro="" textlink="">
      <cdr:nvSpPr>
        <cdr:cNvPr id="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51510" y="706411"/>
          <a:ext cx="11659" cy="42985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0.58333</cdr:x>
      <cdr:y>0.12198</cdr:y>
    </cdr:from>
    <cdr:to>
      <cdr:x>0.58428</cdr:x>
      <cdr:y>0.86428</cdr:y>
    </cdr:to>
    <cdr:sp macro="" textlink="">
      <cdr:nvSpPr>
        <cdr:cNvPr id="8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0596" y="706411"/>
          <a:ext cx="8144" cy="42988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0.82407</cdr:x>
      <cdr:y>0.12336</cdr:y>
    </cdr:from>
    <cdr:to>
      <cdr:x>0.8263</cdr:x>
      <cdr:y>0.8656</cdr:y>
    </cdr:to>
    <cdr:sp macro="" textlink="">
      <cdr:nvSpPr>
        <cdr:cNvPr id="8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064340" y="714402"/>
          <a:ext cx="19117" cy="429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0.79799</cdr:x>
      <cdr:y>0.12336</cdr:y>
    </cdr:from>
    <cdr:to>
      <cdr:x>0.79815</cdr:x>
      <cdr:y>0.86233</cdr:y>
    </cdr:to>
    <cdr:sp macro="" textlink="">
      <cdr:nvSpPr>
        <cdr:cNvPr id="90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40769" y="714402"/>
          <a:ext cx="1372" cy="42795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0.74352</cdr:x>
      <cdr:y>0.12336</cdr:y>
    </cdr:from>
    <cdr:to>
      <cdr:x>0.74433</cdr:x>
      <cdr:y>0.86406</cdr:y>
    </cdr:to>
    <cdr:sp macro="" textlink="">
      <cdr:nvSpPr>
        <cdr:cNvPr id="9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373825" y="714402"/>
          <a:ext cx="6944" cy="42895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0.77019</cdr:x>
      <cdr:y>0.12363</cdr:y>
    </cdr:from>
    <cdr:to>
      <cdr:x>0.77155</cdr:x>
      <cdr:y>0.86588</cdr:y>
    </cdr:to>
    <cdr:sp macro="" textlink="">
      <cdr:nvSpPr>
        <cdr:cNvPr id="9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02454" y="715966"/>
          <a:ext cx="11658" cy="42985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0.71759</cdr:x>
      <cdr:y>0.12363</cdr:y>
    </cdr:from>
    <cdr:to>
      <cdr:x>0.71854</cdr:x>
      <cdr:y>0.86592</cdr:y>
    </cdr:to>
    <cdr:sp macro="" textlink="">
      <cdr:nvSpPr>
        <cdr:cNvPr id="9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51540" y="715966"/>
          <a:ext cx="8144" cy="4298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0.1265</cdr:x>
      <cdr:y>0.38158</cdr:y>
    </cdr:from>
    <cdr:to>
      <cdr:x>0.85214</cdr:x>
      <cdr:y>0.45504</cdr:y>
    </cdr:to>
    <cdr:sp macro="" textlink="">
      <cdr:nvSpPr>
        <cdr:cNvPr id="94" name="Rectangle 93"/>
        <cdr:cNvSpPr/>
      </cdr:nvSpPr>
      <cdr:spPr bwMode="auto">
        <a:xfrm xmlns:a="http://schemas.openxmlformats.org/drawingml/2006/main">
          <a:off x="1084385" y="2209800"/>
          <a:ext cx="6220557" cy="4254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0.1265</cdr:x>
      <cdr:y>0.36595</cdr:y>
    </cdr:from>
    <cdr:to>
      <cdr:x>0.85214</cdr:x>
      <cdr:y>0.3824</cdr:y>
    </cdr:to>
    <cdr:sp macro="" textlink="">
      <cdr:nvSpPr>
        <cdr:cNvPr id="111" name="Rectangle 110"/>
        <cdr:cNvSpPr/>
      </cdr:nvSpPr>
      <cdr:spPr bwMode="auto">
        <a:xfrm xmlns:a="http://schemas.openxmlformats.org/drawingml/2006/main">
          <a:off x="1084385" y="2119290"/>
          <a:ext cx="6220557" cy="95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0.85098</cdr:x>
      <cdr:y>0.12287</cdr:y>
    </cdr:from>
    <cdr:to>
      <cdr:x>0.8532</cdr:x>
      <cdr:y>0.86511</cdr:y>
    </cdr:to>
    <cdr:sp macro="" textlink="">
      <cdr:nvSpPr>
        <cdr:cNvPr id="11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95026" y="711565"/>
          <a:ext cx="19031" cy="4298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0.15641</cdr:x>
      <cdr:y>0.458</cdr:y>
    </cdr:from>
    <cdr:to>
      <cdr:x>0.15641</cdr:x>
      <cdr:y>0.53264</cdr:y>
    </cdr:to>
    <cdr:sp macro="" textlink="">
      <cdr:nvSpPr>
        <cdr:cNvPr id="121" name="Straight Connector 120"/>
        <cdr:cNvSpPr/>
      </cdr:nvSpPr>
      <cdr:spPr bwMode="auto">
        <a:xfrm xmlns:a="http://schemas.openxmlformats.org/drawingml/2006/main" rot="5400000">
          <a:off x="1124681" y="2868491"/>
          <a:ext cx="432291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0.88291</cdr:x>
      <cdr:y>0.21382</cdr:y>
    </cdr:from>
    <cdr:to>
      <cdr:x>0.99487</cdr:x>
      <cdr:y>0.77935</cdr:y>
    </cdr:to>
    <cdr:sp macro="" textlink="">
      <cdr:nvSpPr>
        <cdr:cNvPr id="126" name="TextBox 125"/>
        <cdr:cNvSpPr txBox="1"/>
      </cdr:nvSpPr>
      <cdr:spPr>
        <a:xfrm xmlns:a="http://schemas.openxmlformats.org/drawingml/2006/main">
          <a:off x="7568711" y="1238249"/>
          <a:ext cx="959825" cy="32751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Pier #:  B.O.Pier: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26 -          873.07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25 -          872.46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24 -          871.93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23 -          871.48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22 -          871.10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21 -          873.99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20 -          870.60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19 -          870.46 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18 -          870.41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17 -          870.43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16 -          870.54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15 -          870.67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14 -          874.11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13 -          871.14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12 -          871.35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11 -          871.56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10 -          871.77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9  -           871.99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8  -           872.19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7  -           875.59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6  -           872.62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5  -           872.83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4  -           873.04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-           873.26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  -           873.48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  -           873.60</a:t>
          </a:r>
        </a:p>
        <a:p xmlns:a="http://schemas.openxmlformats.org/drawingml/2006/main"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0.92906</cdr:x>
      <cdr:y>0.21635</cdr:y>
    </cdr:from>
    <cdr:to>
      <cdr:x>0.92951</cdr:x>
      <cdr:y>0.78188</cdr:y>
    </cdr:to>
    <cdr:sp macro="" textlink="">
      <cdr:nvSpPr>
        <cdr:cNvPr id="140" name="Straight Connector 139"/>
        <cdr:cNvSpPr/>
      </cdr:nvSpPr>
      <cdr:spPr bwMode="auto">
        <a:xfrm xmlns:a="http://schemas.openxmlformats.org/drawingml/2006/main" rot="16200000" flipH="1" flipV="1">
          <a:off x="6328736" y="2888532"/>
          <a:ext cx="3275135" cy="387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0.31538</cdr:x>
      <cdr:y>0.45504</cdr:y>
    </cdr:from>
    <cdr:to>
      <cdr:x>0.31546</cdr:x>
      <cdr:y>0.57566</cdr:y>
    </cdr:to>
    <cdr:sp macro="" textlink="">
      <cdr:nvSpPr>
        <cdr:cNvPr id="141" name="Straight Connector 140"/>
        <cdr:cNvSpPr/>
      </cdr:nvSpPr>
      <cdr:spPr bwMode="auto">
        <a:xfrm xmlns:a="http://schemas.openxmlformats.org/drawingml/2006/main" rot="5400000">
          <a:off x="2354691" y="2984194"/>
          <a:ext cx="698500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0.28889</cdr:x>
      <cdr:y>0.45378</cdr:y>
    </cdr:from>
    <cdr:to>
      <cdr:x>0.28896</cdr:x>
      <cdr:y>0.54909</cdr:y>
    </cdr:to>
    <cdr:sp macro="" textlink="">
      <cdr:nvSpPr>
        <cdr:cNvPr id="142" name="Straight Connector 141"/>
        <cdr:cNvSpPr/>
      </cdr:nvSpPr>
      <cdr:spPr bwMode="auto">
        <a:xfrm xmlns:a="http://schemas.openxmlformats.org/drawingml/2006/main" rot="5400000">
          <a:off x="2200825" y="2903598"/>
          <a:ext cx="551962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0.26239</cdr:x>
      <cdr:y>0.45504</cdr:y>
    </cdr:from>
    <cdr:to>
      <cdr:x>0.26246</cdr:x>
      <cdr:y>0.54656</cdr:y>
    </cdr:to>
    <cdr:sp macro="" textlink="">
      <cdr:nvSpPr>
        <cdr:cNvPr id="143" name="Straight Connector 142"/>
        <cdr:cNvSpPr/>
      </cdr:nvSpPr>
      <cdr:spPr bwMode="auto">
        <a:xfrm xmlns:a="http://schemas.openxmlformats.org/drawingml/2006/main" rot="5400000">
          <a:off x="1984679" y="2899937"/>
          <a:ext cx="529982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0.23419</cdr:x>
      <cdr:y>0.45631</cdr:y>
    </cdr:from>
    <cdr:to>
      <cdr:x>0.23511</cdr:x>
      <cdr:y>0.54529</cdr:y>
    </cdr:to>
    <cdr:sp macro="" textlink="">
      <cdr:nvSpPr>
        <cdr:cNvPr id="144" name="Straight Connector 143"/>
        <cdr:cNvSpPr/>
      </cdr:nvSpPr>
      <cdr:spPr bwMode="auto">
        <a:xfrm xmlns:a="http://schemas.openxmlformats.org/drawingml/2006/main" rot="5400000">
          <a:off x="1753882" y="2896272"/>
          <a:ext cx="515327" cy="79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0.20855</cdr:x>
      <cdr:y>0.45673</cdr:y>
    </cdr:from>
    <cdr:to>
      <cdr:x>0.20855</cdr:x>
      <cdr:y>0.5377</cdr:y>
    </cdr:to>
    <cdr:sp macro="" textlink="">
      <cdr:nvSpPr>
        <cdr:cNvPr id="145" name="Straight Connector 144"/>
        <cdr:cNvSpPr/>
      </cdr:nvSpPr>
      <cdr:spPr bwMode="auto">
        <a:xfrm xmlns:a="http://schemas.openxmlformats.org/drawingml/2006/main" rot="5400000">
          <a:off x="1553309" y="2879482"/>
          <a:ext cx="468922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0.18205</cdr:x>
      <cdr:y>0.45378</cdr:y>
    </cdr:from>
    <cdr:to>
      <cdr:x>0.18212</cdr:x>
      <cdr:y>0.53011</cdr:y>
    </cdr:to>
    <cdr:sp macro="" textlink="">
      <cdr:nvSpPr>
        <cdr:cNvPr id="146" name="Straight Connector 145"/>
        <cdr:cNvSpPr/>
      </cdr:nvSpPr>
      <cdr:spPr bwMode="auto">
        <a:xfrm xmlns:a="http://schemas.openxmlformats.org/drawingml/2006/main" rot="5400000">
          <a:off x="1339912" y="2848646"/>
          <a:ext cx="442058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0.34195</cdr:x>
      <cdr:y>0.45294</cdr:y>
    </cdr:from>
    <cdr:to>
      <cdr:x>0.34273</cdr:x>
      <cdr:y>0.56048</cdr:y>
    </cdr:to>
    <cdr:sp macro="" textlink="">
      <cdr:nvSpPr>
        <cdr:cNvPr id="147" name="Straight Connector 146"/>
        <cdr:cNvSpPr/>
      </cdr:nvSpPr>
      <cdr:spPr bwMode="auto">
        <a:xfrm xmlns:a="http://schemas.openxmlformats.org/drawingml/2006/main" rot="5400000" flipV="1">
          <a:off x="2623344" y="2931076"/>
          <a:ext cx="622788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0.50178</cdr:x>
      <cdr:y>0.4542</cdr:y>
    </cdr:from>
    <cdr:to>
      <cdr:x>0.50256</cdr:x>
      <cdr:y>0.61614</cdr:y>
    </cdr:to>
    <cdr:sp macro="" textlink="">
      <cdr:nvSpPr>
        <cdr:cNvPr id="148" name="Straight Connector 147"/>
        <cdr:cNvSpPr/>
      </cdr:nvSpPr>
      <cdr:spPr bwMode="auto">
        <a:xfrm xmlns:a="http://schemas.openxmlformats.org/drawingml/2006/main" rot="5400000" flipV="1">
          <a:off x="3835949" y="3095933"/>
          <a:ext cx="937849" cy="67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0.47529</cdr:x>
      <cdr:y>0.45294</cdr:y>
    </cdr:from>
    <cdr:to>
      <cdr:x>0.47692</cdr:x>
      <cdr:y>0.58957</cdr:y>
    </cdr:to>
    <cdr:sp macro="" textlink="">
      <cdr:nvSpPr>
        <cdr:cNvPr id="149" name="Straight Connector 148"/>
        <cdr:cNvSpPr/>
      </cdr:nvSpPr>
      <cdr:spPr bwMode="auto">
        <a:xfrm xmlns:a="http://schemas.openxmlformats.org/drawingml/2006/main" rot="5400000" flipV="1">
          <a:off x="3685748" y="3011672"/>
          <a:ext cx="791308" cy="140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0.44879</cdr:x>
      <cdr:y>0.4542</cdr:y>
    </cdr:from>
    <cdr:to>
      <cdr:x>0.44957</cdr:x>
      <cdr:y>0.58325</cdr:y>
    </cdr:to>
    <cdr:sp macro="" textlink="">
      <cdr:nvSpPr>
        <cdr:cNvPr id="150" name="Straight Connector 149"/>
        <cdr:cNvSpPr/>
      </cdr:nvSpPr>
      <cdr:spPr bwMode="auto">
        <a:xfrm xmlns:a="http://schemas.openxmlformats.org/drawingml/2006/main" rot="5400000" flipV="1">
          <a:off x="3476930" y="3000683"/>
          <a:ext cx="747347" cy="671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0.42144</cdr:x>
      <cdr:y>0.45547</cdr:y>
    </cdr:from>
    <cdr:to>
      <cdr:x>0.42222</cdr:x>
      <cdr:y>0.57945</cdr:y>
    </cdr:to>
    <cdr:sp macro="" textlink="">
      <cdr:nvSpPr>
        <cdr:cNvPr id="151" name="Straight Connector 150"/>
        <cdr:cNvSpPr/>
      </cdr:nvSpPr>
      <cdr:spPr bwMode="auto">
        <a:xfrm xmlns:a="http://schemas.openxmlformats.org/drawingml/2006/main" rot="5400000" flipV="1">
          <a:off x="3257123" y="2993357"/>
          <a:ext cx="718040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0.39573</cdr:x>
      <cdr:y>0.45673</cdr:y>
    </cdr:from>
    <cdr:to>
      <cdr:x>0.39573</cdr:x>
      <cdr:y>0.57313</cdr:y>
    </cdr:to>
    <cdr:sp macro="" textlink="">
      <cdr:nvSpPr>
        <cdr:cNvPr id="152" name="Straight Connector 151"/>
        <cdr:cNvSpPr/>
      </cdr:nvSpPr>
      <cdr:spPr bwMode="auto">
        <a:xfrm xmlns:a="http://schemas.openxmlformats.org/drawingml/2006/main" rot="5400000" flipV="1">
          <a:off x="3055326" y="2982058"/>
          <a:ext cx="674081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0.36845</cdr:x>
      <cdr:y>0.45294</cdr:y>
    </cdr:from>
    <cdr:to>
      <cdr:x>0.36923</cdr:x>
      <cdr:y>0.56807</cdr:y>
    </cdr:to>
    <cdr:sp macro="" textlink="">
      <cdr:nvSpPr>
        <cdr:cNvPr id="153" name="Straight Connector 152"/>
        <cdr:cNvSpPr/>
      </cdr:nvSpPr>
      <cdr:spPr bwMode="auto">
        <a:xfrm xmlns:a="http://schemas.openxmlformats.org/drawingml/2006/main" rot="5400000" flipV="1">
          <a:off x="2828498" y="2953058"/>
          <a:ext cx="666752" cy="67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0.52913</cdr:x>
      <cdr:y>0.45547</cdr:y>
    </cdr:from>
    <cdr:to>
      <cdr:x>0.52991</cdr:x>
      <cdr:y>0.60096</cdr:y>
    </cdr:to>
    <cdr:sp macro="" textlink="">
      <cdr:nvSpPr>
        <cdr:cNvPr id="154" name="Straight Connector 153"/>
        <cdr:cNvSpPr/>
      </cdr:nvSpPr>
      <cdr:spPr bwMode="auto">
        <a:xfrm xmlns:a="http://schemas.openxmlformats.org/drawingml/2006/main" rot="5400000" flipV="1">
          <a:off x="4118036" y="3055633"/>
          <a:ext cx="842596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0.6906</cdr:x>
      <cdr:y>0.4542</cdr:y>
    </cdr:from>
    <cdr:to>
      <cdr:x>0.69067</cdr:x>
      <cdr:y>0.61994</cdr:y>
    </cdr:to>
    <cdr:sp macro="" textlink="">
      <cdr:nvSpPr>
        <cdr:cNvPr id="155" name="Straight Connector 154"/>
        <cdr:cNvSpPr/>
      </cdr:nvSpPr>
      <cdr:spPr bwMode="auto">
        <a:xfrm xmlns:a="http://schemas.openxmlformats.org/drawingml/2006/main" rot="5400000">
          <a:off x="5440546" y="3109975"/>
          <a:ext cx="959828" cy="6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0.6641</cdr:x>
      <cdr:y>0.4542</cdr:y>
    </cdr:from>
    <cdr:to>
      <cdr:x>0.66417</cdr:x>
      <cdr:y>0.60096</cdr:y>
    </cdr:to>
    <cdr:sp macro="" textlink="">
      <cdr:nvSpPr>
        <cdr:cNvPr id="156" name="Straight Connector 155"/>
        <cdr:cNvSpPr/>
      </cdr:nvSpPr>
      <cdr:spPr bwMode="auto">
        <a:xfrm xmlns:a="http://schemas.openxmlformats.org/drawingml/2006/main" rot="5400000">
          <a:off x="5268363" y="3055021"/>
          <a:ext cx="849925" cy="6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0.63675</cdr:x>
      <cdr:y>0.45547</cdr:y>
    </cdr:from>
    <cdr:to>
      <cdr:x>0.63761</cdr:x>
      <cdr:y>0.60602</cdr:y>
    </cdr:to>
    <cdr:sp macro="" textlink="">
      <cdr:nvSpPr>
        <cdr:cNvPr id="157" name="Straight Connector 156"/>
        <cdr:cNvSpPr/>
      </cdr:nvSpPr>
      <cdr:spPr bwMode="auto">
        <a:xfrm xmlns:a="http://schemas.openxmlformats.org/drawingml/2006/main" rot="5400000" flipV="1">
          <a:off x="5026270" y="3069981"/>
          <a:ext cx="871905" cy="733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0.61026</cdr:x>
      <cdr:y>0.45547</cdr:y>
    </cdr:from>
    <cdr:to>
      <cdr:x>0.61026</cdr:x>
      <cdr:y>0.60476</cdr:y>
    </cdr:to>
    <cdr:sp macro="" textlink="">
      <cdr:nvSpPr>
        <cdr:cNvPr id="158" name="Straight Connector 157"/>
        <cdr:cNvSpPr/>
      </cdr:nvSpPr>
      <cdr:spPr bwMode="auto">
        <a:xfrm xmlns:a="http://schemas.openxmlformats.org/drawingml/2006/main" rot="5400000">
          <a:off x="4799136" y="3069982"/>
          <a:ext cx="864576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0.58376</cdr:x>
      <cdr:y>0.45294</cdr:y>
    </cdr:from>
    <cdr:to>
      <cdr:x>0.58383</cdr:x>
      <cdr:y>0.60982</cdr:y>
    </cdr:to>
    <cdr:sp macro="" textlink="">
      <cdr:nvSpPr>
        <cdr:cNvPr id="159" name="Straight Connector 158"/>
        <cdr:cNvSpPr/>
      </cdr:nvSpPr>
      <cdr:spPr bwMode="auto">
        <a:xfrm xmlns:a="http://schemas.openxmlformats.org/drawingml/2006/main" rot="5400000">
          <a:off x="4550328" y="3077002"/>
          <a:ext cx="908533" cy="61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0.55556</cdr:x>
      <cdr:y>0.45547</cdr:y>
    </cdr:from>
    <cdr:to>
      <cdr:x>0.55563</cdr:x>
      <cdr:y>0.60349</cdr:y>
    </cdr:to>
    <cdr:sp macro="" textlink="">
      <cdr:nvSpPr>
        <cdr:cNvPr id="160" name="Straight Connector 159"/>
        <cdr:cNvSpPr/>
      </cdr:nvSpPr>
      <cdr:spPr bwMode="auto">
        <a:xfrm xmlns:a="http://schemas.openxmlformats.org/drawingml/2006/main" rot="5400000">
          <a:off x="4334180" y="3066011"/>
          <a:ext cx="857253" cy="6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0.79836</cdr:x>
      <cdr:y>0.4542</cdr:y>
    </cdr:from>
    <cdr:to>
      <cdr:x>0.79915</cdr:x>
      <cdr:y>0.55542</cdr:y>
    </cdr:to>
    <cdr:sp macro="" textlink="">
      <cdr:nvSpPr>
        <cdr:cNvPr id="161" name="Straight Connector 160"/>
        <cdr:cNvSpPr/>
      </cdr:nvSpPr>
      <cdr:spPr bwMode="auto">
        <a:xfrm xmlns:a="http://schemas.openxmlformats.org/drawingml/2006/main" rot="5400000" flipV="1">
          <a:off x="6554240" y="2920089"/>
          <a:ext cx="586154" cy="67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0.77179</cdr:x>
      <cdr:y>0.4542</cdr:y>
    </cdr:from>
    <cdr:to>
      <cdr:x>0.77187</cdr:x>
      <cdr:y>0.56807</cdr:y>
    </cdr:to>
    <cdr:sp macro="" textlink="">
      <cdr:nvSpPr>
        <cdr:cNvPr id="162" name="Straight Connector 161"/>
        <cdr:cNvSpPr/>
      </cdr:nvSpPr>
      <cdr:spPr bwMode="auto">
        <a:xfrm xmlns:a="http://schemas.openxmlformats.org/drawingml/2006/main" rot="5400000">
          <a:off x="6286807" y="2959771"/>
          <a:ext cx="659425" cy="6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0.74444</cdr:x>
      <cdr:y>0.45547</cdr:y>
    </cdr:from>
    <cdr:to>
      <cdr:x>0.7453</cdr:x>
      <cdr:y>0.58198</cdr:y>
    </cdr:to>
    <cdr:sp macro="" textlink="">
      <cdr:nvSpPr>
        <cdr:cNvPr id="163" name="Straight Connector 162"/>
        <cdr:cNvSpPr/>
      </cdr:nvSpPr>
      <cdr:spPr bwMode="auto">
        <a:xfrm xmlns:a="http://schemas.openxmlformats.org/drawingml/2006/main" rot="5400000" flipV="1">
          <a:off x="6019070" y="3000378"/>
          <a:ext cx="732691" cy="73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0.71795</cdr:x>
      <cdr:y>0.45547</cdr:y>
    </cdr:from>
    <cdr:to>
      <cdr:x>0.71795</cdr:x>
      <cdr:y>0.58704</cdr:y>
    </cdr:to>
    <cdr:sp macro="" textlink="">
      <cdr:nvSpPr>
        <cdr:cNvPr id="164" name="Straight Connector 163"/>
        <cdr:cNvSpPr/>
      </cdr:nvSpPr>
      <cdr:spPr bwMode="auto">
        <a:xfrm xmlns:a="http://schemas.openxmlformats.org/drawingml/2006/main" rot="5400000">
          <a:off x="5773619" y="3018692"/>
          <a:ext cx="761996" cy="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0.82479</cdr:x>
      <cdr:y>0.45547</cdr:y>
    </cdr:from>
    <cdr:to>
      <cdr:x>0.82479</cdr:x>
      <cdr:y>0.5415</cdr:y>
    </cdr:to>
    <cdr:sp macro="" textlink="">
      <cdr:nvSpPr>
        <cdr:cNvPr id="165" name="Straight Connector 164"/>
        <cdr:cNvSpPr/>
      </cdr:nvSpPr>
      <cdr:spPr bwMode="auto">
        <a:xfrm xmlns:a="http://schemas.openxmlformats.org/drawingml/2006/main" rot="5400000" flipV="1">
          <a:off x="6821367" y="2886808"/>
          <a:ext cx="498234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0.18205</cdr:x>
      <cdr:y>0.53011</cdr:y>
    </cdr:from>
    <cdr:to>
      <cdr:x>0.18248</cdr:x>
      <cdr:y>0.86707</cdr:y>
    </cdr:to>
    <cdr:sp macro="" textlink="">
      <cdr:nvSpPr>
        <cdr:cNvPr id="170" name="Straight Connector 169"/>
        <cdr:cNvSpPr/>
      </cdr:nvSpPr>
      <cdr:spPr bwMode="auto">
        <a:xfrm xmlns:a="http://schemas.openxmlformats.org/drawingml/2006/main">
          <a:off x="1560636" y="3069981"/>
          <a:ext cx="3699" cy="19514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0.15599</cdr:x>
      <cdr:y>0.52505</cdr:y>
    </cdr:from>
    <cdr:to>
      <cdr:x>0.15641</cdr:x>
      <cdr:y>0.86075</cdr:y>
    </cdr:to>
    <cdr:sp macro="" textlink="">
      <cdr:nvSpPr>
        <cdr:cNvPr id="171" name="Straight Connector 170"/>
        <cdr:cNvSpPr/>
      </cdr:nvSpPr>
      <cdr:spPr bwMode="auto">
        <a:xfrm xmlns:a="http://schemas.openxmlformats.org/drawingml/2006/main" flipH="1">
          <a:off x="1337199" y="3040672"/>
          <a:ext cx="3628" cy="19440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0.20855</cdr:x>
      <cdr:y>0.53011</cdr:y>
    </cdr:from>
    <cdr:to>
      <cdr:x>0.20898</cdr:x>
      <cdr:y>0.86707</cdr:y>
    </cdr:to>
    <cdr:sp macro="" textlink="">
      <cdr:nvSpPr>
        <cdr:cNvPr id="172" name="Straight Connector 171"/>
        <cdr:cNvSpPr/>
      </cdr:nvSpPr>
      <cdr:spPr bwMode="auto">
        <a:xfrm xmlns:a="http://schemas.openxmlformats.org/drawingml/2006/main">
          <a:off x="1787769" y="3069981"/>
          <a:ext cx="3699" cy="19514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0.23504</cdr:x>
      <cdr:y>0.54276</cdr:y>
    </cdr:from>
    <cdr:to>
      <cdr:x>0.23547</cdr:x>
      <cdr:y>0.86581</cdr:y>
    </cdr:to>
    <cdr:sp macro="" textlink="">
      <cdr:nvSpPr>
        <cdr:cNvPr id="173" name="Straight Connector 172"/>
        <cdr:cNvSpPr/>
      </cdr:nvSpPr>
      <cdr:spPr bwMode="auto">
        <a:xfrm xmlns:a="http://schemas.openxmlformats.org/drawingml/2006/main">
          <a:off x="2014904" y="3143250"/>
          <a:ext cx="3699" cy="18708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0.26239</cdr:x>
      <cdr:y>0.5415</cdr:y>
    </cdr:from>
    <cdr:to>
      <cdr:x>0.26282</cdr:x>
      <cdr:y>0.86328</cdr:y>
    </cdr:to>
    <cdr:sp macro="" textlink="">
      <cdr:nvSpPr>
        <cdr:cNvPr id="174" name="Straight Connector 173"/>
        <cdr:cNvSpPr/>
      </cdr:nvSpPr>
      <cdr:spPr bwMode="auto">
        <a:xfrm xmlns:a="http://schemas.openxmlformats.org/drawingml/2006/main">
          <a:off x="2249365" y="3135923"/>
          <a:ext cx="3700" cy="1863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0.28889</cdr:x>
      <cdr:y>0.5415</cdr:y>
    </cdr:from>
    <cdr:to>
      <cdr:x>0.28932</cdr:x>
      <cdr:y>0.86328</cdr:y>
    </cdr:to>
    <cdr:sp macro="" textlink="">
      <cdr:nvSpPr>
        <cdr:cNvPr id="175" name="Straight Connector 174"/>
        <cdr:cNvSpPr/>
      </cdr:nvSpPr>
      <cdr:spPr bwMode="auto">
        <a:xfrm xmlns:a="http://schemas.openxmlformats.org/drawingml/2006/main">
          <a:off x="2476500" y="3135922"/>
          <a:ext cx="3699" cy="1863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0.31538</cdr:x>
      <cdr:y>0.55541</cdr:y>
    </cdr:from>
    <cdr:to>
      <cdr:x>0.31582</cdr:x>
      <cdr:y>0.86328</cdr:y>
    </cdr:to>
    <cdr:sp macro="" textlink="">
      <cdr:nvSpPr>
        <cdr:cNvPr id="176" name="Straight Connector 175"/>
        <cdr:cNvSpPr/>
      </cdr:nvSpPr>
      <cdr:spPr bwMode="auto">
        <a:xfrm xmlns:a="http://schemas.openxmlformats.org/drawingml/2006/main">
          <a:off x="2703634" y="3216519"/>
          <a:ext cx="3699" cy="17828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0.34231</cdr:x>
      <cdr:y>0.55035</cdr:y>
    </cdr:from>
    <cdr:to>
      <cdr:x>0.34273</cdr:x>
      <cdr:y>0.86454</cdr:y>
    </cdr:to>
    <cdr:sp macro="" textlink="">
      <cdr:nvSpPr>
        <cdr:cNvPr id="177" name="Straight Connector 176"/>
        <cdr:cNvSpPr/>
      </cdr:nvSpPr>
      <cdr:spPr bwMode="auto">
        <a:xfrm xmlns:a="http://schemas.openxmlformats.org/drawingml/2006/main" flipH="1">
          <a:off x="2934468" y="3187212"/>
          <a:ext cx="3627" cy="181952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0.36881</cdr:x>
      <cdr:y>0.55162</cdr:y>
    </cdr:from>
    <cdr:to>
      <cdr:x>0.36923</cdr:x>
      <cdr:y>0.86201</cdr:y>
    </cdr:to>
    <cdr:sp macro="" textlink="">
      <cdr:nvSpPr>
        <cdr:cNvPr id="178" name="Straight Connector 177"/>
        <cdr:cNvSpPr/>
      </cdr:nvSpPr>
      <cdr:spPr bwMode="auto">
        <a:xfrm xmlns:a="http://schemas.openxmlformats.org/drawingml/2006/main" flipH="1">
          <a:off x="3161602" y="3194538"/>
          <a:ext cx="3629" cy="17975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0.3953</cdr:x>
      <cdr:y>0.55795</cdr:y>
    </cdr:from>
    <cdr:to>
      <cdr:x>0.39573</cdr:x>
      <cdr:y>0.86707</cdr:y>
    </cdr:to>
    <cdr:sp macro="" textlink="">
      <cdr:nvSpPr>
        <cdr:cNvPr id="179" name="Straight Connector 178"/>
        <cdr:cNvSpPr/>
      </cdr:nvSpPr>
      <cdr:spPr bwMode="auto">
        <a:xfrm xmlns:a="http://schemas.openxmlformats.org/drawingml/2006/main" flipH="1">
          <a:off x="3388737" y="3231174"/>
          <a:ext cx="3627" cy="17902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0.42222</cdr:x>
      <cdr:y>0.55921</cdr:y>
    </cdr:from>
    <cdr:to>
      <cdr:x>0.42265</cdr:x>
      <cdr:y>0.87087</cdr:y>
    </cdr:to>
    <cdr:sp macro="" textlink="">
      <cdr:nvSpPr>
        <cdr:cNvPr id="180" name="Straight Connector 179"/>
        <cdr:cNvSpPr/>
      </cdr:nvSpPr>
      <cdr:spPr bwMode="auto">
        <a:xfrm xmlns:a="http://schemas.openxmlformats.org/drawingml/2006/main">
          <a:off x="3619500" y="3238501"/>
          <a:ext cx="3699" cy="180487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0.44957</cdr:x>
      <cdr:y>0.56554</cdr:y>
    </cdr:from>
    <cdr:to>
      <cdr:x>0.45</cdr:x>
      <cdr:y>0.86075</cdr:y>
    </cdr:to>
    <cdr:sp macro="" textlink="">
      <cdr:nvSpPr>
        <cdr:cNvPr id="181" name="Straight Connector 180"/>
        <cdr:cNvSpPr/>
      </cdr:nvSpPr>
      <cdr:spPr bwMode="auto">
        <a:xfrm xmlns:a="http://schemas.openxmlformats.org/drawingml/2006/main">
          <a:off x="3853962" y="3275134"/>
          <a:ext cx="3698" cy="170962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0.50256</cdr:x>
      <cdr:y>0.5997</cdr:y>
    </cdr:from>
    <cdr:to>
      <cdr:x>0.50256</cdr:x>
      <cdr:y>0.86454</cdr:y>
    </cdr:to>
    <cdr:sp macro="" textlink="">
      <cdr:nvSpPr>
        <cdr:cNvPr id="182" name="Straight Connector 181"/>
        <cdr:cNvSpPr/>
      </cdr:nvSpPr>
      <cdr:spPr bwMode="auto">
        <a:xfrm xmlns:a="http://schemas.openxmlformats.org/drawingml/2006/main">
          <a:off x="4308231" y="3472962"/>
          <a:ext cx="2" cy="153377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0.47692</cdr:x>
      <cdr:y>0.58451</cdr:y>
    </cdr:from>
    <cdr:to>
      <cdr:x>0.47692</cdr:x>
      <cdr:y>0.86834</cdr:y>
    </cdr:to>
    <cdr:sp macro="" textlink="">
      <cdr:nvSpPr>
        <cdr:cNvPr id="183" name="Straight Connector 182"/>
        <cdr:cNvSpPr/>
      </cdr:nvSpPr>
      <cdr:spPr bwMode="auto">
        <a:xfrm xmlns:a="http://schemas.openxmlformats.org/drawingml/2006/main" flipH="1">
          <a:off x="4088422" y="3385038"/>
          <a:ext cx="1" cy="16436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0.52991</cdr:x>
      <cdr:y>0.58578</cdr:y>
    </cdr:from>
    <cdr:to>
      <cdr:x>0.52991</cdr:x>
      <cdr:y>0.86201</cdr:y>
    </cdr:to>
    <cdr:sp macro="" textlink="">
      <cdr:nvSpPr>
        <cdr:cNvPr id="184" name="Straight Connector 183"/>
        <cdr:cNvSpPr/>
      </cdr:nvSpPr>
      <cdr:spPr bwMode="auto">
        <a:xfrm xmlns:a="http://schemas.openxmlformats.org/drawingml/2006/main">
          <a:off x="4542691" y="3392366"/>
          <a:ext cx="1" cy="15997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0.55556</cdr:x>
      <cdr:y>0.58831</cdr:y>
    </cdr:from>
    <cdr:to>
      <cdr:x>0.55556</cdr:x>
      <cdr:y>0.85822</cdr:y>
    </cdr:to>
    <cdr:sp macro="" textlink="">
      <cdr:nvSpPr>
        <cdr:cNvPr id="185" name="Straight Connector 184"/>
        <cdr:cNvSpPr/>
      </cdr:nvSpPr>
      <cdr:spPr bwMode="auto">
        <a:xfrm xmlns:a="http://schemas.openxmlformats.org/drawingml/2006/main">
          <a:off x="4762499" y="3407019"/>
          <a:ext cx="1" cy="15630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0.61026</cdr:x>
      <cdr:y>0.59717</cdr:y>
    </cdr:from>
    <cdr:to>
      <cdr:x>0.61111</cdr:x>
      <cdr:y>0.86707</cdr:y>
    </cdr:to>
    <cdr:sp macro="" textlink="">
      <cdr:nvSpPr>
        <cdr:cNvPr id="186" name="Straight Connector 185"/>
        <cdr:cNvSpPr/>
      </cdr:nvSpPr>
      <cdr:spPr bwMode="auto">
        <a:xfrm xmlns:a="http://schemas.openxmlformats.org/drawingml/2006/main">
          <a:off x="5231423" y="3458309"/>
          <a:ext cx="7326" cy="15630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0.58462</cdr:x>
      <cdr:y>0.59464</cdr:y>
    </cdr:from>
    <cdr:to>
      <cdr:x>0.58547</cdr:x>
      <cdr:y>0.85695</cdr:y>
    </cdr:to>
    <cdr:sp macro="" textlink="">
      <cdr:nvSpPr>
        <cdr:cNvPr id="187" name="Straight Connector 186"/>
        <cdr:cNvSpPr/>
      </cdr:nvSpPr>
      <cdr:spPr bwMode="auto">
        <a:xfrm xmlns:a="http://schemas.openxmlformats.org/drawingml/2006/main">
          <a:off x="5011615" y="3443655"/>
          <a:ext cx="7328" cy="15191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0.63675</cdr:x>
      <cdr:y>0.58578</cdr:y>
    </cdr:from>
    <cdr:to>
      <cdr:x>0.63846</cdr:x>
      <cdr:y>0.87213</cdr:y>
    </cdr:to>
    <cdr:sp macro="" textlink="">
      <cdr:nvSpPr>
        <cdr:cNvPr id="188" name="Straight Connector 187"/>
        <cdr:cNvSpPr/>
      </cdr:nvSpPr>
      <cdr:spPr bwMode="auto">
        <a:xfrm xmlns:a="http://schemas.openxmlformats.org/drawingml/2006/main">
          <a:off x="5458558" y="3392365"/>
          <a:ext cx="14654" cy="16583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0.6641</cdr:x>
      <cdr:y>0.57692</cdr:y>
    </cdr:from>
    <cdr:to>
      <cdr:x>0.6641</cdr:x>
      <cdr:y>0.86075</cdr:y>
    </cdr:to>
    <cdr:sp macro="" textlink="">
      <cdr:nvSpPr>
        <cdr:cNvPr id="189" name="Straight Connector 188"/>
        <cdr:cNvSpPr/>
      </cdr:nvSpPr>
      <cdr:spPr bwMode="auto">
        <a:xfrm xmlns:a="http://schemas.openxmlformats.org/drawingml/2006/main" flipH="1">
          <a:off x="5693018" y="3341077"/>
          <a:ext cx="1" cy="16436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0.6906</cdr:x>
      <cdr:y>0.60223</cdr:y>
    </cdr:from>
    <cdr:to>
      <cdr:x>0.6906</cdr:x>
      <cdr:y>0.86328</cdr:y>
    </cdr:to>
    <cdr:sp macro="" textlink="">
      <cdr:nvSpPr>
        <cdr:cNvPr id="190" name="Straight Connector 189"/>
        <cdr:cNvSpPr/>
      </cdr:nvSpPr>
      <cdr:spPr bwMode="auto">
        <a:xfrm xmlns:a="http://schemas.openxmlformats.org/drawingml/2006/main" flipH="1">
          <a:off x="5920152" y="3487614"/>
          <a:ext cx="1" cy="15117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0.7188</cdr:x>
      <cdr:y>0.5706</cdr:y>
    </cdr:from>
    <cdr:to>
      <cdr:x>0.7188</cdr:x>
      <cdr:y>0.86581</cdr:y>
    </cdr:to>
    <cdr:sp macro="" textlink="">
      <cdr:nvSpPr>
        <cdr:cNvPr id="191" name="Straight Connector 190"/>
        <cdr:cNvSpPr/>
      </cdr:nvSpPr>
      <cdr:spPr bwMode="auto">
        <a:xfrm xmlns:a="http://schemas.openxmlformats.org/drawingml/2006/main" flipH="1">
          <a:off x="6161940" y="3304441"/>
          <a:ext cx="2" cy="17096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0.74444</cdr:x>
      <cdr:y>0.56933</cdr:y>
    </cdr:from>
    <cdr:to>
      <cdr:x>0.7453</cdr:x>
      <cdr:y>0.86328</cdr:y>
    </cdr:to>
    <cdr:sp macro="" textlink="">
      <cdr:nvSpPr>
        <cdr:cNvPr id="192" name="Straight Connector 191"/>
        <cdr:cNvSpPr/>
      </cdr:nvSpPr>
      <cdr:spPr bwMode="auto">
        <a:xfrm xmlns:a="http://schemas.openxmlformats.org/drawingml/2006/main" flipH="1">
          <a:off x="6381751" y="3297115"/>
          <a:ext cx="7326" cy="17022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0.42991</cdr:x>
      <cdr:y>0.25557</cdr:y>
    </cdr:from>
    <cdr:to>
      <cdr:x>0.52222</cdr:x>
      <cdr:y>0.32895</cdr:y>
    </cdr:to>
    <cdr:sp macro="" textlink="">
      <cdr:nvSpPr>
        <cdr:cNvPr id="193" name="TextBox 192"/>
        <cdr:cNvSpPr txBox="1"/>
      </cdr:nvSpPr>
      <cdr:spPr>
        <a:xfrm xmlns:a="http://schemas.openxmlformats.org/drawingml/2006/main">
          <a:off x="3685405" y="1480058"/>
          <a:ext cx="791345" cy="4249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T.O.</a:t>
          </a:r>
          <a:r>
            <a:rPr lang="en-US" sz="1000" baseline="0">
              <a:latin typeface="Arial" pitchFamily="34" charset="0"/>
              <a:cs typeface="Arial" pitchFamily="34" charset="0"/>
            </a:rPr>
            <a:t> Deck</a:t>
          </a:r>
        </a:p>
        <a:p xmlns:a="http://schemas.openxmlformats.org/drawingml/2006/main">
          <a:r>
            <a:rPr lang="en-US" sz="1000" baseline="0">
              <a:latin typeface="Arial" pitchFamily="34" charset="0"/>
              <a:cs typeface="Arial" pitchFamily="34" charset="0"/>
            </a:rPr>
            <a:t>E.L. = 880.1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0.79829</cdr:x>
      <cdr:y>0.54023</cdr:y>
    </cdr:from>
    <cdr:to>
      <cdr:x>0.79915</cdr:x>
      <cdr:y>0.86159</cdr:y>
    </cdr:to>
    <cdr:sp macro="" textlink="">
      <cdr:nvSpPr>
        <cdr:cNvPr id="194" name="Straight Connector 193"/>
        <cdr:cNvSpPr/>
      </cdr:nvSpPr>
      <cdr:spPr bwMode="auto">
        <a:xfrm xmlns:a="http://schemas.openxmlformats.org/drawingml/2006/main" flipH="1">
          <a:off x="6843345" y="3128597"/>
          <a:ext cx="7327" cy="18610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0.77094</cdr:x>
      <cdr:y>0.54529</cdr:y>
    </cdr:from>
    <cdr:to>
      <cdr:x>0.77179</cdr:x>
      <cdr:y>0.86201</cdr:y>
    </cdr:to>
    <cdr:sp macro="" textlink="">
      <cdr:nvSpPr>
        <cdr:cNvPr id="195" name="Straight Connector 194"/>
        <cdr:cNvSpPr/>
      </cdr:nvSpPr>
      <cdr:spPr bwMode="auto">
        <a:xfrm xmlns:a="http://schemas.openxmlformats.org/drawingml/2006/main">
          <a:off x="6608885" y="3157904"/>
          <a:ext cx="7327" cy="18341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0.82479</cdr:x>
      <cdr:y>0.53138</cdr:y>
    </cdr:from>
    <cdr:to>
      <cdr:x>0.82479</cdr:x>
      <cdr:y>0.86834</cdr:y>
    </cdr:to>
    <cdr:sp macro="" textlink="">
      <cdr:nvSpPr>
        <cdr:cNvPr id="196" name="Straight Connector 195"/>
        <cdr:cNvSpPr/>
      </cdr:nvSpPr>
      <cdr:spPr bwMode="auto">
        <a:xfrm xmlns:a="http://schemas.openxmlformats.org/drawingml/2006/main">
          <a:off x="7070481" y="3077308"/>
          <a:ext cx="1" cy="19514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Straight Connector 196"/>
        <cdr:cNvSpPr/>
      </cdr:nvSpPr>
      <cdr:spPr bwMode="auto">
        <a:xfrm xmlns:a="http://schemas.openxmlformats.org/drawingml/2006/main" flipH="1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0.12957</cdr:x>
      <cdr:y>0.56844</cdr:y>
    </cdr:from>
    <cdr:to>
      <cdr:x>0.13042</cdr:x>
      <cdr:y>0.87335</cdr:y>
    </cdr:to>
    <cdr:sp macro="" textlink="">
      <cdr:nvSpPr>
        <cdr:cNvPr id="198" name="Straight Connector 197"/>
        <cdr:cNvSpPr/>
      </cdr:nvSpPr>
      <cdr:spPr bwMode="auto">
        <a:xfrm xmlns:a="http://schemas.openxmlformats.org/drawingml/2006/main">
          <a:off x="1110758" y="3291977"/>
          <a:ext cx="7287" cy="17657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0.12282</cdr:x>
      <cdr:y>0.56933</cdr:y>
    </cdr:from>
    <cdr:to>
      <cdr:x>0.12282</cdr:x>
      <cdr:y>0.87171</cdr:y>
    </cdr:to>
    <cdr:sp macro="" textlink="">
      <cdr:nvSpPr>
        <cdr:cNvPr id="199" name="Straight Connector 198"/>
        <cdr:cNvSpPr/>
      </cdr:nvSpPr>
      <cdr:spPr bwMode="auto">
        <a:xfrm xmlns:a="http://schemas.openxmlformats.org/drawingml/2006/main" flipH="1">
          <a:off x="1052874" y="3297104"/>
          <a:ext cx="0" cy="17511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0" name="Straight Connector 199"/>
        <cdr:cNvSpPr/>
      </cdr:nvSpPr>
      <cdr:spPr bwMode="auto">
        <a:xfrm xmlns:a="http://schemas.openxmlformats.org/drawingml/2006/main" flipH="1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0.85692</cdr:x>
      <cdr:y>0.5668</cdr:y>
    </cdr:from>
    <cdr:to>
      <cdr:x>0.85778</cdr:x>
      <cdr:y>0.86285</cdr:y>
    </cdr:to>
    <cdr:sp macro="" textlink="">
      <cdr:nvSpPr>
        <cdr:cNvPr id="203" name="Straight Connector 202"/>
        <cdr:cNvSpPr/>
      </cdr:nvSpPr>
      <cdr:spPr bwMode="auto">
        <a:xfrm xmlns:a="http://schemas.openxmlformats.org/drawingml/2006/main">
          <a:off x="7345956" y="3282452"/>
          <a:ext cx="7373" cy="17144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0.83222</cdr:x>
      <cdr:y>0.57401</cdr:y>
    </cdr:from>
    <cdr:to>
      <cdr:x>0.84889</cdr:x>
      <cdr:y>0.75987</cdr:y>
    </cdr:to>
    <cdr:sp macro="" textlink="">
      <cdr:nvSpPr>
        <cdr:cNvPr id="20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134225" y="3324224"/>
          <a:ext cx="142875" cy="1076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0.12821</cdr:x>
      <cdr:y>0.46559</cdr:y>
    </cdr:from>
    <cdr:to>
      <cdr:x>0.16154</cdr:x>
      <cdr:y>0.49342</cdr:y>
    </cdr:to>
    <cdr:sp macro="" textlink="">
      <cdr:nvSpPr>
        <cdr:cNvPr id="205" name="TextBox 204"/>
        <cdr:cNvSpPr txBox="1"/>
      </cdr:nvSpPr>
      <cdr:spPr>
        <a:xfrm xmlns:a="http://schemas.openxmlformats.org/drawingml/2006/main">
          <a:off x="1099039" y="2696309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 b="1"/>
            <a:t>26</a:t>
          </a:r>
        </a:p>
      </cdr:txBody>
    </cdr:sp>
  </cdr:relSizeAnchor>
  <cdr:relSizeAnchor xmlns:cdr="http://schemas.openxmlformats.org/drawingml/2006/chartDrawing">
    <cdr:from>
      <cdr:x>0.15299</cdr:x>
      <cdr:y>0.46559</cdr:y>
    </cdr:from>
    <cdr:to>
      <cdr:x>0.18632</cdr:x>
      <cdr:y>0.49342</cdr:y>
    </cdr:to>
    <cdr:sp macro="" textlink="">
      <cdr:nvSpPr>
        <cdr:cNvPr id="206" name="TextBox 1"/>
        <cdr:cNvSpPr txBox="1"/>
      </cdr:nvSpPr>
      <cdr:spPr>
        <a:xfrm xmlns:a="http://schemas.openxmlformats.org/drawingml/2006/main">
          <a:off x="1311519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25</a:t>
          </a:r>
        </a:p>
      </cdr:txBody>
    </cdr:sp>
  </cdr:relSizeAnchor>
  <cdr:relSizeAnchor xmlns:cdr="http://schemas.openxmlformats.org/drawingml/2006/chartDrawing">
    <cdr:from>
      <cdr:x>0.17949</cdr:x>
      <cdr:y>0.46432</cdr:y>
    </cdr:from>
    <cdr:to>
      <cdr:x>0.21282</cdr:x>
      <cdr:y>0.49216</cdr:y>
    </cdr:to>
    <cdr:sp macro="" textlink="">
      <cdr:nvSpPr>
        <cdr:cNvPr id="208" name="TextBox 1"/>
        <cdr:cNvSpPr txBox="1"/>
      </cdr:nvSpPr>
      <cdr:spPr>
        <a:xfrm xmlns:a="http://schemas.openxmlformats.org/drawingml/2006/main">
          <a:off x="1538654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24</a:t>
          </a:r>
        </a:p>
      </cdr:txBody>
    </cdr:sp>
  </cdr:relSizeAnchor>
  <cdr:relSizeAnchor xmlns:cdr="http://schemas.openxmlformats.org/drawingml/2006/chartDrawing">
    <cdr:from>
      <cdr:x>0.20427</cdr:x>
      <cdr:y>0.46559</cdr:y>
    </cdr:from>
    <cdr:to>
      <cdr:x>0.23761</cdr:x>
      <cdr:y>0.49342</cdr:y>
    </cdr:to>
    <cdr:sp macro="" textlink="">
      <cdr:nvSpPr>
        <cdr:cNvPr id="209" name="TextBox 1"/>
        <cdr:cNvSpPr txBox="1"/>
      </cdr:nvSpPr>
      <cdr:spPr>
        <a:xfrm xmlns:a="http://schemas.openxmlformats.org/drawingml/2006/main">
          <a:off x="1751134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 b="1"/>
            <a:t>23</a:t>
          </a:r>
        </a:p>
      </cdr:txBody>
    </cdr:sp>
  </cdr:relSizeAnchor>
  <cdr:relSizeAnchor xmlns:cdr="http://schemas.openxmlformats.org/drawingml/2006/chartDrawing">
    <cdr:from>
      <cdr:x>0.23504</cdr:x>
      <cdr:y>0.46432</cdr:y>
    </cdr:from>
    <cdr:to>
      <cdr:x>0.26838</cdr:x>
      <cdr:y>0.49216</cdr:y>
    </cdr:to>
    <cdr:sp macro="" textlink="">
      <cdr:nvSpPr>
        <cdr:cNvPr id="210" name="TextBox 1"/>
        <cdr:cNvSpPr txBox="1"/>
      </cdr:nvSpPr>
      <cdr:spPr>
        <a:xfrm xmlns:a="http://schemas.openxmlformats.org/drawingml/2006/main">
          <a:off x="2014904" y="2688982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22</a:t>
          </a:r>
        </a:p>
      </cdr:txBody>
    </cdr:sp>
  </cdr:relSizeAnchor>
  <cdr:relSizeAnchor xmlns:cdr="http://schemas.openxmlformats.org/drawingml/2006/chartDrawing">
    <cdr:from>
      <cdr:x>0.25983</cdr:x>
      <cdr:y>0.46432</cdr:y>
    </cdr:from>
    <cdr:to>
      <cdr:x>0.29316</cdr:x>
      <cdr:y>0.49216</cdr:y>
    </cdr:to>
    <cdr:sp macro="" textlink="">
      <cdr:nvSpPr>
        <cdr:cNvPr id="211" name="TextBox 1"/>
        <cdr:cNvSpPr txBox="1"/>
      </cdr:nvSpPr>
      <cdr:spPr>
        <a:xfrm xmlns:a="http://schemas.openxmlformats.org/drawingml/2006/main">
          <a:off x="2227384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21</a:t>
          </a:r>
        </a:p>
      </cdr:txBody>
    </cdr:sp>
  </cdr:relSizeAnchor>
  <cdr:relSizeAnchor xmlns:cdr="http://schemas.openxmlformats.org/drawingml/2006/chartDrawing">
    <cdr:from>
      <cdr:x>0.28632</cdr:x>
      <cdr:y>0.46306</cdr:y>
    </cdr:from>
    <cdr:to>
      <cdr:x>0.31966</cdr:x>
      <cdr:y>0.49089</cdr:y>
    </cdr:to>
    <cdr:sp macro="" textlink="">
      <cdr:nvSpPr>
        <cdr:cNvPr id="212" name="TextBox 1"/>
        <cdr:cNvSpPr txBox="1"/>
      </cdr:nvSpPr>
      <cdr:spPr>
        <a:xfrm xmlns:a="http://schemas.openxmlformats.org/drawingml/2006/main">
          <a:off x="2454519" y="2681654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20</a:t>
          </a:r>
        </a:p>
      </cdr:txBody>
    </cdr:sp>
  </cdr:relSizeAnchor>
  <cdr:relSizeAnchor xmlns:cdr="http://schemas.openxmlformats.org/drawingml/2006/chartDrawing">
    <cdr:from>
      <cdr:x>0.31111</cdr:x>
      <cdr:y>0.46432</cdr:y>
    </cdr:from>
    <cdr:to>
      <cdr:x>0.34444</cdr:x>
      <cdr:y>0.49216</cdr:y>
    </cdr:to>
    <cdr:sp macro="" textlink="">
      <cdr:nvSpPr>
        <cdr:cNvPr id="213" name="TextBox 1"/>
        <cdr:cNvSpPr txBox="1"/>
      </cdr:nvSpPr>
      <cdr:spPr>
        <a:xfrm xmlns:a="http://schemas.openxmlformats.org/drawingml/2006/main">
          <a:off x="2666999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19</a:t>
          </a:r>
        </a:p>
      </cdr:txBody>
    </cdr:sp>
  </cdr:relSizeAnchor>
  <cdr:relSizeAnchor xmlns:cdr="http://schemas.openxmlformats.org/drawingml/2006/chartDrawing">
    <cdr:from>
      <cdr:x>0.34103</cdr:x>
      <cdr:y>0.46559</cdr:y>
    </cdr:from>
    <cdr:to>
      <cdr:x>0.37436</cdr:x>
      <cdr:y>0.49342</cdr:y>
    </cdr:to>
    <cdr:sp macro="" textlink="">
      <cdr:nvSpPr>
        <cdr:cNvPr id="214" name="TextBox 1"/>
        <cdr:cNvSpPr txBox="1"/>
      </cdr:nvSpPr>
      <cdr:spPr>
        <a:xfrm xmlns:a="http://schemas.openxmlformats.org/drawingml/2006/main">
          <a:off x="2923442" y="2696309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18</a:t>
          </a:r>
        </a:p>
      </cdr:txBody>
    </cdr:sp>
  </cdr:relSizeAnchor>
  <cdr:relSizeAnchor xmlns:cdr="http://schemas.openxmlformats.org/drawingml/2006/chartDrawing">
    <cdr:from>
      <cdr:x>0.36581</cdr:x>
      <cdr:y>0.46559</cdr:y>
    </cdr:from>
    <cdr:to>
      <cdr:x>0.39915</cdr:x>
      <cdr:y>0.49342</cdr:y>
    </cdr:to>
    <cdr:sp macro="" textlink="">
      <cdr:nvSpPr>
        <cdr:cNvPr id="215" name="TextBox 1"/>
        <cdr:cNvSpPr txBox="1"/>
      </cdr:nvSpPr>
      <cdr:spPr>
        <a:xfrm xmlns:a="http://schemas.openxmlformats.org/drawingml/2006/main">
          <a:off x="3135922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17</a:t>
          </a:r>
        </a:p>
      </cdr:txBody>
    </cdr:sp>
  </cdr:relSizeAnchor>
  <cdr:relSizeAnchor xmlns:cdr="http://schemas.openxmlformats.org/drawingml/2006/chartDrawing">
    <cdr:from>
      <cdr:x>0.39231</cdr:x>
      <cdr:y>0.46432</cdr:y>
    </cdr:from>
    <cdr:to>
      <cdr:x>0.42564</cdr:x>
      <cdr:y>0.49216</cdr:y>
    </cdr:to>
    <cdr:sp macro="" textlink="">
      <cdr:nvSpPr>
        <cdr:cNvPr id="216" name="TextBox 1"/>
        <cdr:cNvSpPr txBox="1"/>
      </cdr:nvSpPr>
      <cdr:spPr>
        <a:xfrm xmlns:a="http://schemas.openxmlformats.org/drawingml/2006/main">
          <a:off x="3363057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16</a:t>
          </a:r>
        </a:p>
      </cdr:txBody>
    </cdr:sp>
  </cdr:relSizeAnchor>
  <cdr:relSizeAnchor xmlns:cdr="http://schemas.openxmlformats.org/drawingml/2006/chartDrawing">
    <cdr:from>
      <cdr:x>0.41709</cdr:x>
      <cdr:y>0.46559</cdr:y>
    </cdr:from>
    <cdr:to>
      <cdr:x>0.45043</cdr:x>
      <cdr:y>0.49342</cdr:y>
    </cdr:to>
    <cdr:sp macro="" textlink="">
      <cdr:nvSpPr>
        <cdr:cNvPr id="217" name="TextBox 1"/>
        <cdr:cNvSpPr txBox="1"/>
      </cdr:nvSpPr>
      <cdr:spPr>
        <a:xfrm xmlns:a="http://schemas.openxmlformats.org/drawingml/2006/main">
          <a:off x="3575537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15</a:t>
          </a:r>
        </a:p>
      </cdr:txBody>
    </cdr:sp>
  </cdr:relSizeAnchor>
  <cdr:relSizeAnchor xmlns:cdr="http://schemas.openxmlformats.org/drawingml/2006/chartDrawing">
    <cdr:from>
      <cdr:x>0.44786</cdr:x>
      <cdr:y>0.46559</cdr:y>
    </cdr:from>
    <cdr:to>
      <cdr:x>0.48119</cdr:x>
      <cdr:y>0.49342</cdr:y>
    </cdr:to>
    <cdr:sp macro="" textlink="">
      <cdr:nvSpPr>
        <cdr:cNvPr id="118" name="TextBox 1"/>
        <cdr:cNvSpPr txBox="1"/>
      </cdr:nvSpPr>
      <cdr:spPr>
        <a:xfrm xmlns:a="http://schemas.openxmlformats.org/drawingml/2006/main">
          <a:off x="3839307" y="2696306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14</a:t>
          </a:r>
        </a:p>
      </cdr:txBody>
    </cdr:sp>
  </cdr:relSizeAnchor>
  <cdr:relSizeAnchor xmlns:cdr="http://schemas.openxmlformats.org/drawingml/2006/chartDrawing">
    <cdr:from>
      <cdr:x>0.47264</cdr:x>
      <cdr:y>0.46559</cdr:y>
    </cdr:from>
    <cdr:to>
      <cdr:x>0.50597</cdr:x>
      <cdr:y>0.49342</cdr:y>
    </cdr:to>
    <cdr:sp macro="" textlink="">
      <cdr:nvSpPr>
        <cdr:cNvPr id="119" name="TextBox 1"/>
        <cdr:cNvSpPr txBox="1"/>
      </cdr:nvSpPr>
      <cdr:spPr>
        <a:xfrm xmlns:a="http://schemas.openxmlformats.org/drawingml/2006/main">
          <a:off x="4051734" y="26963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13</a:t>
          </a:r>
        </a:p>
      </cdr:txBody>
    </cdr:sp>
  </cdr:relSizeAnchor>
  <cdr:relSizeAnchor xmlns:cdr="http://schemas.openxmlformats.org/drawingml/2006/chartDrawing">
    <cdr:from>
      <cdr:x>0.49914</cdr:x>
      <cdr:y>0.46432</cdr:y>
    </cdr:from>
    <cdr:to>
      <cdr:x>0.53247</cdr:x>
      <cdr:y>0.49216</cdr:y>
    </cdr:to>
    <cdr:sp macro="" textlink="">
      <cdr:nvSpPr>
        <cdr:cNvPr id="120" name="TextBox 1"/>
        <cdr:cNvSpPr txBox="1"/>
      </cdr:nvSpPr>
      <cdr:spPr>
        <a:xfrm xmlns:a="http://schemas.openxmlformats.org/drawingml/2006/main">
          <a:off x="4278905" y="2688951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12</a:t>
          </a:r>
        </a:p>
      </cdr:txBody>
    </cdr:sp>
  </cdr:relSizeAnchor>
  <cdr:relSizeAnchor xmlns:cdr="http://schemas.openxmlformats.org/drawingml/2006/chartDrawing">
    <cdr:from>
      <cdr:x>0.52392</cdr:x>
      <cdr:y>0.46559</cdr:y>
    </cdr:from>
    <cdr:to>
      <cdr:x>0.55726</cdr:x>
      <cdr:y>0.49342</cdr:y>
    </cdr:to>
    <cdr:sp macro="" textlink="">
      <cdr:nvSpPr>
        <cdr:cNvPr id="122" name="TextBox 1"/>
        <cdr:cNvSpPr txBox="1"/>
      </cdr:nvSpPr>
      <cdr:spPr>
        <a:xfrm xmlns:a="http://schemas.openxmlformats.org/drawingml/2006/main">
          <a:off x="4491332" y="26963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11</a:t>
          </a:r>
        </a:p>
      </cdr:txBody>
    </cdr:sp>
  </cdr:relSizeAnchor>
  <cdr:relSizeAnchor xmlns:cdr="http://schemas.openxmlformats.org/drawingml/2006/chartDrawing">
    <cdr:from>
      <cdr:x>0.55469</cdr:x>
      <cdr:y>0.46432</cdr:y>
    </cdr:from>
    <cdr:to>
      <cdr:x>0.58803</cdr:x>
      <cdr:y>0.49216</cdr:y>
    </cdr:to>
    <cdr:sp macro="" textlink="">
      <cdr:nvSpPr>
        <cdr:cNvPr id="123" name="TextBox 1"/>
        <cdr:cNvSpPr txBox="1"/>
      </cdr:nvSpPr>
      <cdr:spPr>
        <a:xfrm xmlns:a="http://schemas.openxmlformats.org/drawingml/2006/main">
          <a:off x="4755107" y="2688951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10</a:t>
          </a:r>
        </a:p>
      </cdr:txBody>
    </cdr:sp>
  </cdr:relSizeAnchor>
  <cdr:relSizeAnchor xmlns:cdr="http://schemas.openxmlformats.org/drawingml/2006/chartDrawing">
    <cdr:from>
      <cdr:x>0.58205</cdr:x>
      <cdr:y>0.46558</cdr:y>
    </cdr:from>
    <cdr:to>
      <cdr:x>0.61538</cdr:x>
      <cdr:y>0.49342</cdr:y>
    </cdr:to>
    <cdr:sp macro="" textlink="">
      <cdr:nvSpPr>
        <cdr:cNvPr id="124" name="TextBox 1"/>
        <cdr:cNvSpPr txBox="1"/>
      </cdr:nvSpPr>
      <cdr:spPr>
        <a:xfrm xmlns:a="http://schemas.openxmlformats.org/drawingml/2006/main">
          <a:off x="4989600" y="2696278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9</a:t>
          </a:r>
        </a:p>
      </cdr:txBody>
    </cdr:sp>
  </cdr:relSizeAnchor>
  <cdr:relSizeAnchor xmlns:cdr="http://schemas.openxmlformats.org/drawingml/2006/chartDrawing">
    <cdr:from>
      <cdr:x>0.61025</cdr:x>
      <cdr:y>0.46559</cdr:y>
    </cdr:from>
    <cdr:to>
      <cdr:x>0.64359</cdr:x>
      <cdr:y>0.49342</cdr:y>
    </cdr:to>
    <cdr:sp macro="" textlink="">
      <cdr:nvSpPr>
        <cdr:cNvPr id="127" name="TextBox 1"/>
        <cdr:cNvSpPr txBox="1"/>
      </cdr:nvSpPr>
      <cdr:spPr>
        <a:xfrm xmlns:a="http://schemas.openxmlformats.org/drawingml/2006/main">
          <a:off x="5231340" y="269630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8</a:t>
          </a:r>
        </a:p>
      </cdr:txBody>
    </cdr:sp>
  </cdr:relSizeAnchor>
  <cdr:relSizeAnchor xmlns:cdr="http://schemas.openxmlformats.org/drawingml/2006/chartDrawing">
    <cdr:from>
      <cdr:x>0.63675</cdr:x>
      <cdr:y>0.46432</cdr:y>
    </cdr:from>
    <cdr:to>
      <cdr:x>0.67008</cdr:x>
      <cdr:y>0.49216</cdr:y>
    </cdr:to>
    <cdr:sp macro="" textlink="">
      <cdr:nvSpPr>
        <cdr:cNvPr id="128" name="TextBox 1"/>
        <cdr:cNvSpPr txBox="1"/>
      </cdr:nvSpPr>
      <cdr:spPr>
        <a:xfrm xmlns:a="http://schemas.openxmlformats.org/drawingml/2006/main">
          <a:off x="5458505" y="26889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7</a:t>
          </a:r>
        </a:p>
      </cdr:txBody>
    </cdr:sp>
  </cdr:relSizeAnchor>
  <cdr:relSizeAnchor xmlns:cdr="http://schemas.openxmlformats.org/drawingml/2006/chartDrawing">
    <cdr:from>
      <cdr:x>0.66325</cdr:x>
      <cdr:y>0.46559</cdr:y>
    </cdr:from>
    <cdr:to>
      <cdr:x>0.69658</cdr:x>
      <cdr:y>0.49342</cdr:y>
    </cdr:to>
    <cdr:sp macro="" textlink="">
      <cdr:nvSpPr>
        <cdr:cNvPr id="129" name="TextBox 1"/>
        <cdr:cNvSpPr txBox="1"/>
      </cdr:nvSpPr>
      <cdr:spPr>
        <a:xfrm xmlns:a="http://schemas.openxmlformats.org/drawingml/2006/main">
          <a:off x="5685687" y="26963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6</a:t>
          </a:r>
        </a:p>
      </cdr:txBody>
    </cdr:sp>
  </cdr:relSizeAnchor>
  <cdr:relSizeAnchor xmlns:cdr="http://schemas.openxmlformats.org/drawingml/2006/chartDrawing">
    <cdr:from>
      <cdr:x>0.69059</cdr:x>
      <cdr:y>0.46559</cdr:y>
    </cdr:from>
    <cdr:to>
      <cdr:x>0.72393</cdr:x>
      <cdr:y>0.49342</cdr:y>
    </cdr:to>
    <cdr:sp macro="" textlink="">
      <cdr:nvSpPr>
        <cdr:cNvPr id="130" name="TextBox 1"/>
        <cdr:cNvSpPr txBox="1"/>
      </cdr:nvSpPr>
      <cdr:spPr>
        <a:xfrm xmlns:a="http://schemas.openxmlformats.org/drawingml/2006/main">
          <a:off x="5920095" y="26963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5</a:t>
          </a:r>
        </a:p>
      </cdr:txBody>
    </cdr:sp>
  </cdr:relSizeAnchor>
  <cdr:relSizeAnchor xmlns:cdr="http://schemas.openxmlformats.org/drawingml/2006/chartDrawing">
    <cdr:from>
      <cdr:x>0.71624</cdr:x>
      <cdr:y>0.46432</cdr:y>
    </cdr:from>
    <cdr:to>
      <cdr:x>0.74957</cdr:x>
      <cdr:y>0.49216</cdr:y>
    </cdr:to>
    <cdr:sp macro="" textlink="">
      <cdr:nvSpPr>
        <cdr:cNvPr id="131" name="TextBox 1"/>
        <cdr:cNvSpPr txBox="1"/>
      </cdr:nvSpPr>
      <cdr:spPr>
        <a:xfrm xmlns:a="http://schemas.openxmlformats.org/drawingml/2006/main">
          <a:off x="6139939" y="26889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4</a:t>
          </a:r>
        </a:p>
      </cdr:txBody>
    </cdr:sp>
  </cdr:relSizeAnchor>
  <cdr:relSizeAnchor xmlns:cdr="http://schemas.openxmlformats.org/drawingml/2006/chartDrawing">
    <cdr:from>
      <cdr:x>0.74358</cdr:x>
      <cdr:y>0.46432</cdr:y>
    </cdr:from>
    <cdr:to>
      <cdr:x>0.77692</cdr:x>
      <cdr:y>0.49215</cdr:y>
    </cdr:to>
    <cdr:sp macro="" textlink="">
      <cdr:nvSpPr>
        <cdr:cNvPr id="132" name="TextBox 1"/>
        <cdr:cNvSpPr txBox="1"/>
      </cdr:nvSpPr>
      <cdr:spPr>
        <a:xfrm xmlns:a="http://schemas.openxmlformats.org/drawingml/2006/main">
          <a:off x="6374346" y="2688979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3</a:t>
          </a:r>
        </a:p>
      </cdr:txBody>
    </cdr:sp>
  </cdr:relSizeAnchor>
  <cdr:relSizeAnchor xmlns:cdr="http://schemas.openxmlformats.org/drawingml/2006/chartDrawing">
    <cdr:from>
      <cdr:x>0.77179</cdr:x>
      <cdr:y>0.46306</cdr:y>
    </cdr:from>
    <cdr:to>
      <cdr:x>0.80513</cdr:x>
      <cdr:y>0.49089</cdr:y>
    </cdr:to>
    <cdr:sp macro="" textlink="">
      <cdr:nvSpPr>
        <cdr:cNvPr id="133" name="TextBox 1"/>
        <cdr:cNvSpPr txBox="1"/>
      </cdr:nvSpPr>
      <cdr:spPr>
        <a:xfrm xmlns:a="http://schemas.openxmlformats.org/drawingml/2006/main">
          <a:off x="6616212" y="2681682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</a:t>
          </a:r>
        </a:p>
      </cdr:txBody>
    </cdr:sp>
  </cdr:relSizeAnchor>
  <cdr:relSizeAnchor xmlns:cdr="http://schemas.openxmlformats.org/drawingml/2006/chartDrawing">
    <cdr:from>
      <cdr:x>0.8</cdr:x>
      <cdr:y>0.46179</cdr:y>
    </cdr:from>
    <cdr:to>
      <cdr:x>0.83333</cdr:x>
      <cdr:y>0.48963</cdr:y>
    </cdr:to>
    <cdr:sp macro="" textlink="">
      <cdr:nvSpPr>
        <cdr:cNvPr id="134" name="TextBox 1"/>
        <cdr:cNvSpPr txBox="1"/>
      </cdr:nvSpPr>
      <cdr:spPr>
        <a:xfrm xmlns:a="http://schemas.openxmlformats.org/drawingml/2006/main">
          <a:off x="6858037" y="2674327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</a:t>
          </a:r>
        </a:p>
      </cdr:txBody>
    </cdr:sp>
  </cdr:relSizeAnchor>
  <cdr:relSizeAnchor xmlns:cdr="http://schemas.openxmlformats.org/drawingml/2006/chartDrawing">
    <cdr:from>
      <cdr:x>0.84881</cdr:x>
      <cdr:y>0.5668</cdr:y>
    </cdr:from>
    <cdr:to>
      <cdr:x>0.84966</cdr:x>
      <cdr:y>0.86159</cdr:y>
    </cdr:to>
    <cdr:sp macro="" textlink="">
      <cdr:nvSpPr>
        <cdr:cNvPr id="136" name="Straight Connector 135"/>
        <cdr:cNvSpPr/>
      </cdr:nvSpPr>
      <cdr:spPr bwMode="auto">
        <a:xfrm xmlns:a="http://schemas.openxmlformats.org/drawingml/2006/main" flipH="1">
          <a:off x="7276395" y="3282452"/>
          <a:ext cx="7287" cy="17071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0.14014</cdr:x>
      <cdr:y>0.63791</cdr:y>
    </cdr:from>
    <cdr:to>
      <cdr:x>0.22426</cdr:x>
      <cdr:y>0.70371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1360" y="3694264"/>
          <a:ext cx="721118" cy="3810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EL= 871.46</a:t>
          </a:r>
        </a:p>
      </cdr:txBody>
    </cdr:sp>
  </cdr:relSizeAnchor>
  <cdr:relSizeAnchor xmlns:cdr="http://schemas.openxmlformats.org/drawingml/2006/chartDrawing">
    <cdr:from>
      <cdr:x>0.75601</cdr:x>
      <cdr:y>0.74954</cdr:y>
    </cdr:from>
    <cdr:to>
      <cdr:x>0.84039</cdr:x>
      <cdr:y>0.81534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0858" y="4340751"/>
          <a:ext cx="723347" cy="3810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 =871.60</a:t>
          </a:r>
        </a:p>
      </cdr:txBody>
    </cdr:sp>
  </cdr:relSizeAnchor>
  <cdr:relSizeAnchor xmlns:cdr="http://schemas.openxmlformats.org/drawingml/2006/chartDrawing">
    <cdr:from>
      <cdr:x>0.1337</cdr:x>
      <cdr:y>0.17825</cdr:y>
    </cdr:from>
    <cdr:to>
      <cdr:x>0.28462</cdr:x>
      <cdr:y>0.21635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6143" y="1032281"/>
          <a:ext cx="1293762" cy="2206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0.69818</cdr:x>
      <cdr:y>0.19251</cdr:y>
    </cdr:from>
    <cdr:to>
      <cdr:x>0.85385</cdr:x>
      <cdr:y>0.23026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5148" y="1114864"/>
          <a:ext cx="1334481" cy="2186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791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0.14119</cdr:x>
      <cdr:y>0.19787</cdr:y>
    </cdr:from>
    <cdr:to>
      <cdr:x>0.1861</cdr:x>
      <cdr:y>0.24151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11698" y="1147802"/>
          <a:ext cx="385419" cy="2531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0.82223</cdr:x>
      <cdr:y>0.19841</cdr:y>
    </cdr:from>
    <cdr:to>
      <cdr:x>0.86678</cdr:x>
      <cdr:y>0.26058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56437" y="1150939"/>
          <a:ext cx="382329" cy="360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0.88679</cdr:x>
      <cdr:y>0.13113</cdr:y>
    </cdr:from>
    <cdr:to>
      <cdr:x>0.99889</cdr:x>
      <cdr:y>0.23601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610455" y="759400"/>
          <a:ext cx="962045" cy="607381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rgbClr val="0070C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EL: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7/30/12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871.6</a:t>
          </a:r>
        </a:p>
        <a:p xmlns:a="http://schemas.openxmlformats.org/drawingml/2006/main">
          <a:pPr algn="l"/>
          <a:endParaRPr lang="en-US" sz="1100" u="sng">
            <a:solidFill>
              <a:srgbClr val="0070C0"/>
            </a:solidFill>
          </a:endParaRPr>
        </a:p>
        <a:p xmlns:a="http://schemas.openxmlformats.org/drawingml/2006/main">
          <a:endParaRPr lang="en-US" sz="1100" u="sng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0.43901</cdr:x>
      <cdr:y>0.30781</cdr:y>
    </cdr:from>
    <cdr:to>
      <cdr:x>0.46304</cdr:x>
      <cdr:y>0.36542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67601" y="1782577"/>
          <a:ext cx="206226" cy="3336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0.14429</cdr:x>
      <cdr:y>0.58168</cdr:y>
    </cdr:from>
    <cdr:to>
      <cdr:x>0.15649</cdr:x>
      <cdr:y>0.67928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38285" y="3368627"/>
          <a:ext cx="104740" cy="565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0.84462</cdr:x>
      <cdr:y>0.57895</cdr:y>
    </cdr:from>
    <cdr:to>
      <cdr:x>0.86238</cdr:x>
      <cdr:y>0.67105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248526" y="3352800"/>
          <a:ext cx="152400" cy="533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0.28665</cdr:x>
      <cdr:y>0.02977</cdr:y>
    </cdr:from>
    <cdr:to>
      <cdr:x>0.71279</cdr:x>
      <cdr:y>0.08055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2460028" y="172699"/>
          <a:ext cx="3657144" cy="29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Arial" pitchFamily="34" charset="0"/>
              <a:cs typeface="Arial" pitchFamily="34" charset="0"/>
            </a:rPr>
            <a:t>B-67-69 North Side /</a:t>
          </a:r>
          <a:r>
            <a:rPr lang="en-US" sz="1800" b="1" baseline="0">
              <a:latin typeface="Arial" pitchFamily="34" charset="0"/>
              <a:cs typeface="Arial" pitchFamily="34" charset="0"/>
            </a:rPr>
            <a:t>Up Stream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0.60687</cdr:x>
      <cdr:y>0.58388</cdr:y>
    </cdr:from>
    <cdr:to>
      <cdr:x>0.66778</cdr:x>
      <cdr:y>0.58394</cdr:y>
    </cdr:to>
    <cdr:sp macro="" textlink="">
      <cdr:nvSpPr>
        <cdr:cNvPr id="127" name="Straight Connector 126"/>
        <cdr:cNvSpPr/>
      </cdr:nvSpPr>
      <cdr:spPr bwMode="auto">
        <a:xfrm xmlns:a="http://schemas.openxmlformats.org/drawingml/2006/main" flipV="1">
          <a:off x="5208156" y="3381376"/>
          <a:ext cx="522719" cy="3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54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0.32868</cdr:x>
      <cdr:y>0.13361</cdr:y>
    </cdr:from>
    <cdr:to>
      <cdr:x>0.32938</cdr:x>
      <cdr:y>0.86946</cdr:y>
    </cdr:to>
    <cdr:sp macro="" textlink="">
      <cdr:nvSpPr>
        <cdr:cNvPr id="69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20772" y="775060"/>
          <a:ext cx="5946" cy="42684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0.1955</cdr:x>
      <cdr:y>0.1273</cdr:y>
    </cdr:from>
    <cdr:to>
      <cdr:x>0.1965</cdr:x>
      <cdr:y>0.87116</cdr:y>
    </cdr:to>
    <cdr:sp macro="" textlink="">
      <cdr:nvSpPr>
        <cdr:cNvPr id="7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77771" y="738424"/>
          <a:ext cx="8585" cy="43149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0.2214</cdr:x>
      <cdr:y>0.13167</cdr:y>
    </cdr:from>
    <cdr:to>
      <cdr:x>0.22263</cdr:x>
      <cdr:y>0.87116</cdr:y>
    </cdr:to>
    <cdr:sp macro="" textlink="">
      <cdr:nvSpPr>
        <cdr:cNvPr id="7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00022" y="763810"/>
          <a:ext cx="10569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0.27596</cdr:x>
      <cdr:y>0.13003</cdr:y>
    </cdr:from>
    <cdr:to>
      <cdr:x>0.2767</cdr:x>
      <cdr:y>0.87116</cdr:y>
    </cdr:to>
    <cdr:sp macro="" textlink="">
      <cdr:nvSpPr>
        <cdr:cNvPr id="7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68334" y="754285"/>
          <a:ext cx="6306" cy="4299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0.30186</cdr:x>
      <cdr:y>0.13178</cdr:y>
    </cdr:from>
    <cdr:to>
      <cdr:x>0.30297</cdr:x>
      <cdr:y>0.87116</cdr:y>
    </cdr:to>
    <cdr:sp macro="" textlink="">
      <cdr:nvSpPr>
        <cdr:cNvPr id="7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0584" y="764392"/>
          <a:ext cx="9499" cy="42889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0.24822</cdr:x>
      <cdr:y>0.13173</cdr:y>
    </cdr:from>
    <cdr:to>
      <cdr:x>0.24909</cdr:x>
      <cdr:y>0.87116</cdr:y>
    </cdr:to>
    <cdr:sp macro="" textlink="">
      <cdr:nvSpPr>
        <cdr:cNvPr id="7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30208" y="764130"/>
          <a:ext cx="7477" cy="4289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0.35532</cdr:x>
      <cdr:y>0.13343</cdr:y>
    </cdr:from>
    <cdr:to>
      <cdr:x>0.35643</cdr:x>
      <cdr:y>0.87116</cdr:y>
    </cdr:to>
    <cdr:sp macro="" textlink="">
      <cdr:nvSpPr>
        <cdr:cNvPr id="7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49370" y="773966"/>
          <a:ext cx="9525" cy="4279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0.51551</cdr:x>
      <cdr:y>0.13361</cdr:y>
    </cdr:from>
    <cdr:to>
      <cdr:x>0.51665</cdr:x>
      <cdr:y>0.86645</cdr:y>
    </cdr:to>
    <cdr:sp macro="" textlink="">
      <cdr:nvSpPr>
        <cdr:cNvPr id="79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24146" y="775060"/>
          <a:ext cx="9759" cy="42509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0.38233</cdr:x>
      <cdr:y>0.12894</cdr:y>
    </cdr:from>
    <cdr:to>
      <cdr:x>0.38285</cdr:x>
      <cdr:y>0.87116</cdr:y>
    </cdr:to>
    <cdr:sp macro="" textlink="">
      <cdr:nvSpPr>
        <cdr:cNvPr id="8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81146" y="747949"/>
          <a:ext cx="4460" cy="43054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0.40898</cdr:x>
      <cdr:y>0.13332</cdr:y>
    </cdr:from>
    <cdr:to>
      <cdr:x>0.40915</cdr:x>
      <cdr:y>0.87116</cdr:y>
    </cdr:to>
    <cdr:sp macro="" textlink="">
      <cdr:nvSpPr>
        <cdr:cNvPr id="8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509840" y="773335"/>
          <a:ext cx="1493" cy="4280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0.46094</cdr:x>
      <cdr:y>0.13031</cdr:y>
    </cdr:from>
    <cdr:to>
      <cdr:x>0.46305</cdr:x>
      <cdr:y>0.87116</cdr:y>
    </cdr:to>
    <cdr:sp macro="" textlink="">
      <cdr:nvSpPr>
        <cdr:cNvPr id="8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55834" y="755873"/>
          <a:ext cx="18056" cy="42975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0.48777</cdr:x>
      <cdr:y>0.13205</cdr:y>
    </cdr:from>
    <cdr:to>
      <cdr:x>0.49024</cdr:x>
      <cdr:y>0.87116</cdr:y>
    </cdr:to>
    <cdr:sp macro="" textlink="">
      <cdr:nvSpPr>
        <cdr:cNvPr id="8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6022" y="765980"/>
          <a:ext cx="21250" cy="4287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0.43505</cdr:x>
      <cdr:y>0.13225</cdr:y>
    </cdr:from>
    <cdr:to>
      <cdr:x>0.43636</cdr:x>
      <cdr:y>0.86867</cdr:y>
    </cdr:to>
    <cdr:sp macro="" textlink="">
      <cdr:nvSpPr>
        <cdr:cNvPr id="8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33585" y="767122"/>
          <a:ext cx="11290" cy="42717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0.70327</cdr:x>
      <cdr:y>0.13014</cdr:y>
    </cdr:from>
    <cdr:to>
      <cdr:x>0.70549</cdr:x>
      <cdr:y>0.87116</cdr:y>
    </cdr:to>
    <cdr:sp macro="" textlink="">
      <cdr:nvSpPr>
        <cdr:cNvPr id="8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35457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0.67721</cdr:x>
      <cdr:y>0.13334</cdr:y>
    </cdr:from>
    <cdr:to>
      <cdr:x>0.67737</cdr:x>
      <cdr:y>0.8711</cdr:y>
    </cdr:to>
    <cdr:sp macro="" textlink="">
      <cdr:nvSpPr>
        <cdr:cNvPr id="87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833" y="772199"/>
          <a:ext cx="1373" cy="4272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0.54271</cdr:x>
      <cdr:y>0.12566</cdr:y>
    </cdr:from>
    <cdr:to>
      <cdr:x>0.54341</cdr:x>
      <cdr:y>0.87116</cdr:y>
    </cdr:to>
    <cdr:sp macro="" textlink="">
      <cdr:nvSpPr>
        <cdr:cNvPr id="8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57509" y="728899"/>
          <a:ext cx="6048" cy="43244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0.56953</cdr:x>
      <cdr:y>0.13003</cdr:y>
    </cdr:from>
    <cdr:to>
      <cdr:x>0.56954</cdr:x>
      <cdr:y>0.87116</cdr:y>
    </cdr:to>
    <cdr:sp macro="" textlink="">
      <cdr:nvSpPr>
        <cdr:cNvPr id="8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7695" y="754285"/>
          <a:ext cx="95" cy="4299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0.6228</cdr:x>
      <cdr:y>0.13167</cdr:y>
    </cdr:from>
    <cdr:to>
      <cdr:x>0.62361</cdr:x>
      <cdr:y>0.87116</cdr:y>
    </cdr:to>
    <cdr:sp macro="" textlink="">
      <cdr:nvSpPr>
        <cdr:cNvPr id="9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44896" y="763810"/>
          <a:ext cx="6944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0.64944</cdr:x>
      <cdr:y>0.13013</cdr:y>
    </cdr:from>
    <cdr:to>
      <cdr:x>0.6508</cdr:x>
      <cdr:y>0.87116</cdr:y>
    </cdr:to>
    <cdr:sp macro="" textlink="">
      <cdr:nvSpPr>
        <cdr:cNvPr id="9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3496" y="754867"/>
          <a:ext cx="11725" cy="4298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0.5969</cdr:x>
      <cdr:y>0.13009</cdr:y>
    </cdr:from>
    <cdr:to>
      <cdr:x>0.59785</cdr:x>
      <cdr:y>0.87116</cdr:y>
    </cdr:to>
    <cdr:sp macro="" textlink="">
      <cdr:nvSpPr>
        <cdr:cNvPr id="9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2646" y="754605"/>
          <a:ext cx="8115" cy="4298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0.83738</cdr:x>
      <cdr:y>0.13014</cdr:y>
    </cdr:from>
    <cdr:to>
      <cdr:x>0.8396</cdr:x>
      <cdr:y>0.87116</cdr:y>
    </cdr:to>
    <cdr:sp macro="" textlink="">
      <cdr:nvSpPr>
        <cdr:cNvPr id="9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186394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0.81132</cdr:x>
      <cdr:y>0.1334</cdr:y>
    </cdr:from>
    <cdr:to>
      <cdr:x>0.81148</cdr:x>
      <cdr:y>0.87116</cdr:y>
    </cdr:to>
    <cdr:sp macro="" textlink="">
      <cdr:nvSpPr>
        <cdr:cNvPr id="9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62792" y="773844"/>
          <a:ext cx="1353" cy="42795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0.75691</cdr:x>
      <cdr:y>0.13167</cdr:y>
    </cdr:from>
    <cdr:to>
      <cdr:x>0.75772</cdr:x>
      <cdr:y>0.87116</cdr:y>
    </cdr:to>
    <cdr:sp macro="" textlink="">
      <cdr:nvSpPr>
        <cdr:cNvPr id="9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95833" y="763810"/>
          <a:ext cx="6944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0.78355</cdr:x>
      <cdr:y>0.13013</cdr:y>
    </cdr:from>
    <cdr:to>
      <cdr:x>0.78491</cdr:x>
      <cdr:y>0.87116</cdr:y>
    </cdr:to>
    <cdr:sp macro="" textlink="">
      <cdr:nvSpPr>
        <cdr:cNvPr id="9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24433" y="754867"/>
          <a:ext cx="11725" cy="4298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0.73101</cdr:x>
      <cdr:y>0.13009</cdr:y>
    </cdr:from>
    <cdr:to>
      <cdr:x>0.73196</cdr:x>
      <cdr:y>0.87116</cdr:y>
    </cdr:to>
    <cdr:sp macro="" textlink="">
      <cdr:nvSpPr>
        <cdr:cNvPr id="9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73583" y="754605"/>
          <a:ext cx="8115" cy="4298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0.86425</cdr:x>
      <cdr:y>0.13014</cdr:y>
    </cdr:from>
    <cdr:to>
      <cdr:x>0.86647</cdr:x>
      <cdr:y>0.87116</cdr:y>
    </cdr:to>
    <cdr:sp macro="" textlink="">
      <cdr:nvSpPr>
        <cdr:cNvPr id="10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417050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0.16734</cdr:x>
      <cdr:y>0.1301</cdr:y>
    </cdr:from>
    <cdr:to>
      <cdr:x>0.16834</cdr:x>
      <cdr:y>0.87396</cdr:y>
    </cdr:to>
    <cdr:sp macro="" textlink="">
      <cdr:nvSpPr>
        <cdr:cNvPr id="10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36077" y="754673"/>
          <a:ext cx="8585" cy="43149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0.88679</cdr:x>
      <cdr:y>0.23522</cdr:y>
    </cdr:from>
    <cdr:to>
      <cdr:x>0.99863</cdr:x>
      <cdr:y>0.79983</cdr:y>
    </cdr:to>
    <cdr:sp macro="" textlink="">
      <cdr:nvSpPr>
        <cdr:cNvPr id="102" name="TextBox 1"/>
        <cdr:cNvSpPr txBox="1"/>
      </cdr:nvSpPr>
      <cdr:spPr>
        <a:xfrm xmlns:a="http://schemas.openxmlformats.org/drawingml/2006/main">
          <a:off x="7610455" y="1362206"/>
          <a:ext cx="959814" cy="32697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Pier #:  B.O.Pier: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26 -          873.07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25 -          872.46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24 -          871.93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23 -          871.48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22 -          871.10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21 -          873.99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20 -          870.60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19 -          870.46 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18 -          870.41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17 -          870.43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16 -          870.54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15 -          870.67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14 -          874.11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13 -          871.14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12 -          871.35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11 -          871.56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10 -          871.77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9  -           871.99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8  -           872.19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7  -           875.59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6  -           872.62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5  -           872.83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4  -           873.04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-           873.26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  -           873.48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  -           873.60</a:t>
          </a:r>
        </a:p>
        <a:p xmlns:a="http://schemas.openxmlformats.org/drawingml/2006/main"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0.93289</cdr:x>
      <cdr:y>0.23774</cdr:y>
    </cdr:from>
    <cdr:to>
      <cdr:x>0.93335</cdr:x>
      <cdr:y>0.80235</cdr:y>
    </cdr:to>
    <cdr:sp macro="" textlink="">
      <cdr:nvSpPr>
        <cdr:cNvPr id="103" name="Straight Connector 102"/>
        <cdr:cNvSpPr/>
      </cdr:nvSpPr>
      <cdr:spPr bwMode="auto">
        <a:xfrm xmlns:a="http://schemas.openxmlformats.org/drawingml/2006/main" rot="16200000" flipH="1" flipV="1">
          <a:off x="6373175" y="3009711"/>
          <a:ext cx="3269769" cy="394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0.13208</cdr:x>
      <cdr:y>0.36483</cdr:y>
    </cdr:from>
    <cdr:to>
      <cdr:x>0.14341</cdr:x>
      <cdr:y>0.58388</cdr:y>
    </cdr:to>
    <cdr:sp macro="" textlink="">
      <cdr:nvSpPr>
        <cdr:cNvPr id="104" name="Rectangle 103"/>
        <cdr:cNvSpPr/>
      </cdr:nvSpPr>
      <cdr:spPr bwMode="auto">
        <a:xfrm xmlns:a="http://schemas.openxmlformats.org/drawingml/2006/main">
          <a:off x="1133474" y="2112803"/>
          <a:ext cx="97273" cy="12685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0.86052</cdr:x>
      <cdr:y>0.36483</cdr:y>
    </cdr:from>
    <cdr:to>
      <cdr:x>0.87125</cdr:x>
      <cdr:y>0.58114</cdr:y>
    </cdr:to>
    <cdr:sp macro="" textlink="">
      <cdr:nvSpPr>
        <cdr:cNvPr id="122" name="Rectangle 121"/>
        <cdr:cNvSpPr/>
      </cdr:nvSpPr>
      <cdr:spPr bwMode="auto">
        <a:xfrm xmlns:a="http://schemas.openxmlformats.org/drawingml/2006/main">
          <a:off x="7385004" y="2112803"/>
          <a:ext cx="92121" cy="12526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0.38158</cdr:y>
    </cdr:from>
    <cdr:to>
      <cdr:x>0.8657</cdr:x>
      <cdr:y>0.45367</cdr:y>
    </cdr:to>
    <cdr:sp macro="" textlink="">
      <cdr:nvSpPr>
        <cdr:cNvPr id="123" name="Rectangle 122"/>
        <cdr:cNvSpPr/>
      </cdr:nvSpPr>
      <cdr:spPr bwMode="auto">
        <a:xfrm xmlns:a="http://schemas.openxmlformats.org/drawingml/2006/main">
          <a:off x="1203614" y="2209800"/>
          <a:ext cx="6225886" cy="4175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0.36553</cdr:y>
    </cdr:from>
    <cdr:to>
      <cdr:x>0.8657</cdr:x>
      <cdr:y>0.38195</cdr:y>
    </cdr:to>
    <cdr:sp macro="" textlink="">
      <cdr:nvSpPr>
        <cdr:cNvPr id="126" name="Rectangle 125"/>
        <cdr:cNvSpPr/>
      </cdr:nvSpPr>
      <cdr:spPr bwMode="auto">
        <a:xfrm xmlns:a="http://schemas.openxmlformats.org/drawingml/2006/main">
          <a:off x="1203614" y="2116857"/>
          <a:ext cx="6225886" cy="950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0.46267</cdr:x>
      <cdr:y>0.25483</cdr:y>
    </cdr:from>
    <cdr:to>
      <cdr:x>0.56853</cdr:x>
      <cdr:y>0.32935</cdr:y>
    </cdr:to>
    <cdr:sp macro="" textlink="">
      <cdr:nvSpPr>
        <cdr:cNvPr id="140" name="TextBox 139"/>
        <cdr:cNvSpPr txBox="1"/>
      </cdr:nvSpPr>
      <cdr:spPr>
        <a:xfrm xmlns:a="http://schemas.openxmlformats.org/drawingml/2006/main">
          <a:off x="3970603" y="1475760"/>
          <a:ext cx="908493" cy="4315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T.O. Deck</a:t>
          </a:r>
        </a:p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E.L.=</a:t>
          </a:r>
          <a:r>
            <a:rPr lang="en-US" sz="1000" baseline="0">
              <a:latin typeface="Arial" pitchFamily="34" charset="0"/>
              <a:cs typeface="Arial" pitchFamily="34" charset="0"/>
            </a:rPr>
            <a:t> 880.38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0.83888</cdr:x>
      <cdr:y>0.44503</cdr:y>
    </cdr:from>
    <cdr:to>
      <cdr:x>0.83888</cdr:x>
      <cdr:y>0.54688</cdr:y>
    </cdr:to>
    <cdr:sp macro="" textlink="">
      <cdr:nvSpPr>
        <cdr:cNvPr id="49" name="Straight Connector 48"/>
        <cdr:cNvSpPr/>
      </cdr:nvSpPr>
      <cdr:spPr bwMode="auto">
        <a:xfrm xmlns:a="http://schemas.openxmlformats.org/drawingml/2006/main" rot="5400000">
          <a:off x="6904402" y="2872154"/>
          <a:ext cx="589823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0.30244</cdr:x>
      <cdr:y>0.44481</cdr:y>
    </cdr:from>
    <cdr:to>
      <cdr:x>0.30252</cdr:x>
      <cdr:y>0.56543</cdr:y>
    </cdr:to>
    <cdr:sp macro="" textlink="">
      <cdr:nvSpPr>
        <cdr:cNvPr id="50" name="Straight Connector 49"/>
        <cdr:cNvSpPr/>
      </cdr:nvSpPr>
      <cdr:spPr bwMode="auto">
        <a:xfrm xmlns:a="http://schemas.openxmlformats.org/drawingml/2006/main" rot="5400000">
          <a:off x="2246608" y="2924899"/>
          <a:ext cx="698534" cy="6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0.27598</cdr:x>
      <cdr:y>0.44355</cdr:y>
    </cdr:from>
    <cdr:to>
      <cdr:x>0.27605</cdr:x>
      <cdr:y>0.53886</cdr:y>
    </cdr:to>
    <cdr:sp macro="" textlink="">
      <cdr:nvSpPr>
        <cdr:cNvPr id="51" name="Straight Connector 50"/>
        <cdr:cNvSpPr/>
      </cdr:nvSpPr>
      <cdr:spPr bwMode="auto">
        <a:xfrm xmlns:a="http://schemas.openxmlformats.org/drawingml/2006/main" rot="5400000">
          <a:off x="2092767" y="2844358"/>
          <a:ext cx="551959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0.24951</cdr:x>
      <cdr:y>0.44481</cdr:y>
    </cdr:from>
    <cdr:to>
      <cdr:x>0.24958</cdr:x>
      <cdr:y>0.53633</cdr:y>
    </cdr:to>
    <cdr:sp macro="" textlink="">
      <cdr:nvSpPr>
        <cdr:cNvPr id="52" name="Straight Connector 51"/>
        <cdr:cNvSpPr/>
      </cdr:nvSpPr>
      <cdr:spPr bwMode="auto">
        <a:xfrm xmlns:a="http://schemas.openxmlformats.org/drawingml/2006/main" rot="5400000">
          <a:off x="1876570" y="2840680"/>
          <a:ext cx="530010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0.22226</cdr:x>
      <cdr:y>0.44608</cdr:y>
    </cdr:from>
    <cdr:to>
      <cdr:x>0.2229</cdr:x>
      <cdr:y>0.54139</cdr:y>
    </cdr:to>
    <cdr:sp macro="" textlink="">
      <cdr:nvSpPr>
        <cdr:cNvPr id="53" name="Straight Connector 52"/>
        <cdr:cNvSpPr/>
      </cdr:nvSpPr>
      <cdr:spPr bwMode="auto">
        <a:xfrm xmlns:a="http://schemas.openxmlformats.org/drawingml/2006/main" rot="5400000" flipV="1">
          <a:off x="1634184" y="2856562"/>
          <a:ext cx="551986" cy="552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0.19608</cdr:x>
      <cdr:y>0.44408</cdr:y>
    </cdr:from>
    <cdr:to>
      <cdr:x>0.19608</cdr:x>
      <cdr:y>0.54002</cdr:y>
    </cdr:to>
    <cdr:sp macro="" textlink="">
      <cdr:nvSpPr>
        <cdr:cNvPr id="54" name="Straight Connector 53"/>
        <cdr:cNvSpPr/>
      </cdr:nvSpPr>
      <cdr:spPr bwMode="auto">
        <a:xfrm xmlns:a="http://schemas.openxmlformats.org/drawingml/2006/main" rot="5400000">
          <a:off x="1404938" y="2849565"/>
          <a:ext cx="555626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0.16833</cdr:x>
      <cdr:y>0.44355</cdr:y>
    </cdr:from>
    <cdr:to>
      <cdr:x>0.16933</cdr:x>
      <cdr:y>0.53865</cdr:y>
    </cdr:to>
    <cdr:sp macro="" textlink="">
      <cdr:nvSpPr>
        <cdr:cNvPr id="55" name="Straight Connector 54"/>
        <cdr:cNvSpPr/>
      </cdr:nvSpPr>
      <cdr:spPr bwMode="auto">
        <a:xfrm xmlns:a="http://schemas.openxmlformats.org/drawingml/2006/main" rot="5400000">
          <a:off x="1173513" y="2839790"/>
          <a:ext cx="550760" cy="8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0.32898</cdr:x>
      <cdr:y>0.44271</cdr:y>
    </cdr:from>
    <cdr:to>
      <cdr:x>0.32926</cdr:x>
      <cdr:y>0.58251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 rot="5400000" flipV="1">
          <a:off x="2419715" y="2967402"/>
          <a:ext cx="809628" cy="244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0.48863</cdr:x>
      <cdr:y>0.44397</cdr:y>
    </cdr:from>
    <cdr:to>
      <cdr:x>0.4902</cdr:x>
      <cdr:y>0.59759</cdr:y>
    </cdr:to>
    <cdr:sp macro="" textlink="">
      <cdr:nvSpPr>
        <cdr:cNvPr id="57" name="Straight Connector 56"/>
        <cdr:cNvSpPr/>
      </cdr:nvSpPr>
      <cdr:spPr bwMode="auto">
        <a:xfrm xmlns:a="http://schemas.openxmlformats.org/drawingml/2006/main" rot="5400000" flipV="1">
          <a:off x="3755341" y="3009215"/>
          <a:ext cx="889640" cy="134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0.46217</cdr:x>
      <cdr:y>0.44271</cdr:y>
    </cdr:from>
    <cdr:to>
      <cdr:x>0.46337</cdr:x>
      <cdr:y>0.59074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5400000" flipV="1">
          <a:off x="3542900" y="2987274"/>
          <a:ext cx="857253" cy="103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0.4357</cdr:x>
      <cdr:y>0.44397</cdr:y>
    </cdr:from>
    <cdr:to>
      <cdr:x>0.43655</cdr:x>
      <cdr:y>0.58662</cdr:y>
    </cdr:to>
    <cdr:sp macro="" textlink="">
      <cdr:nvSpPr>
        <cdr:cNvPr id="59" name="Straight Connector 58"/>
        <cdr:cNvSpPr/>
      </cdr:nvSpPr>
      <cdr:spPr bwMode="auto">
        <a:xfrm xmlns:a="http://schemas.openxmlformats.org/drawingml/2006/main" rot="5400000" flipV="1">
          <a:off x="3329775" y="2980524"/>
          <a:ext cx="826143" cy="73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0.40838</cdr:x>
      <cdr:y>0.44524</cdr:y>
    </cdr:from>
    <cdr:to>
      <cdr:x>0.40881</cdr:x>
      <cdr:y>0.58114</cdr:y>
    </cdr:to>
    <cdr:sp macro="" textlink="">
      <cdr:nvSpPr>
        <cdr:cNvPr id="60" name="Straight Connector 59"/>
        <cdr:cNvSpPr/>
      </cdr:nvSpPr>
      <cdr:spPr bwMode="auto">
        <a:xfrm xmlns:a="http://schemas.openxmlformats.org/drawingml/2006/main" rot="5400000" flipV="1">
          <a:off x="3113036" y="2970161"/>
          <a:ext cx="787035" cy="364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0.3827</cdr:x>
      <cdr:y>0.4465</cdr:y>
    </cdr:from>
    <cdr:to>
      <cdr:x>0.38383</cdr:x>
      <cdr:y>0.57292</cdr:y>
    </cdr:to>
    <cdr:sp macro="" textlink="">
      <cdr:nvSpPr>
        <cdr:cNvPr id="61" name="Straight Connector 60"/>
        <cdr:cNvSpPr/>
      </cdr:nvSpPr>
      <cdr:spPr bwMode="auto">
        <a:xfrm xmlns:a="http://schemas.openxmlformats.org/drawingml/2006/main" rot="5400000" flipV="1">
          <a:off x="2923141" y="2946954"/>
          <a:ext cx="732115" cy="97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0.35545</cdr:x>
      <cdr:y>0.44271</cdr:y>
    </cdr:from>
    <cdr:to>
      <cdr:x>0.35609</cdr:x>
      <cdr:y>0.57292</cdr:y>
    </cdr:to>
    <cdr:sp macro="" textlink="">
      <cdr:nvSpPr>
        <cdr:cNvPr id="62" name="Straight Connector 61"/>
        <cdr:cNvSpPr/>
      </cdr:nvSpPr>
      <cdr:spPr bwMode="auto">
        <a:xfrm xmlns:a="http://schemas.openxmlformats.org/drawingml/2006/main" rot="5400000" flipV="1">
          <a:off x="2676177" y="2938113"/>
          <a:ext cx="754063" cy="54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0.51595</cdr:x>
      <cdr:y>0.44524</cdr:y>
    </cdr:from>
    <cdr:to>
      <cdr:x>0.51702</cdr:x>
      <cdr:y>0.62226</cdr:y>
    </cdr:to>
    <cdr:sp macro="" textlink="">
      <cdr:nvSpPr>
        <cdr:cNvPr id="63" name="Straight Connector 62"/>
        <cdr:cNvSpPr/>
      </cdr:nvSpPr>
      <cdr:spPr bwMode="auto">
        <a:xfrm xmlns:a="http://schemas.openxmlformats.org/drawingml/2006/main" rot="5400000" flipV="1">
          <a:off x="3919903" y="3086465"/>
          <a:ext cx="1025160" cy="91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0.67724</cdr:x>
      <cdr:y>0.44397</cdr:y>
    </cdr:from>
    <cdr:to>
      <cdr:x>0.67731</cdr:x>
      <cdr:y>0.60971</cdr:y>
    </cdr:to>
    <cdr:sp macro="" textlink="">
      <cdr:nvSpPr>
        <cdr:cNvPr id="64" name="Straight Connector 63"/>
        <cdr:cNvSpPr/>
      </cdr:nvSpPr>
      <cdr:spPr bwMode="auto">
        <a:xfrm xmlns:a="http://schemas.openxmlformats.org/drawingml/2006/main" rot="5400000">
          <a:off x="5332489" y="3050727"/>
          <a:ext cx="959834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0.65084</cdr:x>
      <cdr:y>0.44397</cdr:y>
    </cdr:from>
    <cdr:to>
      <cdr:x>0.65205</cdr:x>
      <cdr:y>0.61129</cdr:y>
    </cdr:to>
    <cdr:sp macro="" textlink="">
      <cdr:nvSpPr>
        <cdr:cNvPr id="65" name="Straight Connector 64"/>
        <cdr:cNvSpPr/>
      </cdr:nvSpPr>
      <cdr:spPr bwMode="auto">
        <a:xfrm xmlns:a="http://schemas.openxmlformats.org/drawingml/2006/main" rot="5400000" flipV="1">
          <a:off x="5106227" y="3050418"/>
          <a:ext cx="969017" cy="104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0.62338</cdr:x>
      <cdr:y>0.44524</cdr:y>
    </cdr:from>
    <cdr:to>
      <cdr:x>0.62345</cdr:x>
      <cdr:y>0.60992</cdr:y>
    </cdr:to>
    <cdr:sp macro="" textlink="">
      <cdr:nvSpPr>
        <cdr:cNvPr id="66" name="Straight Connector 65"/>
        <cdr:cNvSpPr/>
      </cdr:nvSpPr>
      <cdr:spPr bwMode="auto">
        <a:xfrm xmlns:a="http://schemas.openxmlformats.org/drawingml/2006/main" rot="5400000">
          <a:off x="4873314" y="3055026"/>
          <a:ext cx="953723" cy="6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0.59699</cdr:x>
      <cdr:y>0.44524</cdr:y>
    </cdr:from>
    <cdr:to>
      <cdr:x>0.59748</cdr:x>
      <cdr:y>0.61266</cdr:y>
    </cdr:to>
    <cdr:sp macro="" textlink="">
      <cdr:nvSpPr>
        <cdr:cNvPr id="67" name="Straight Connector 66"/>
        <cdr:cNvSpPr/>
      </cdr:nvSpPr>
      <cdr:spPr bwMode="auto">
        <a:xfrm xmlns:a="http://schemas.openxmlformats.org/drawingml/2006/main" rot="5400000" flipV="1">
          <a:off x="4640709" y="3061147"/>
          <a:ext cx="969598" cy="42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0.56906</cdr:x>
      <cdr:y>0.44857</cdr:y>
    </cdr:from>
    <cdr:to>
      <cdr:x>0.56906</cdr:x>
      <cdr:y>0.60407</cdr:y>
    </cdr:to>
    <cdr:sp macro="" textlink="">
      <cdr:nvSpPr>
        <cdr:cNvPr id="68" name="Straight Connector 67"/>
        <cdr:cNvSpPr/>
      </cdr:nvSpPr>
      <cdr:spPr bwMode="auto">
        <a:xfrm xmlns:a="http://schemas.openxmlformats.org/drawingml/2006/main" rot="5400000" flipV="1">
          <a:off x="4433456" y="3048004"/>
          <a:ext cx="900548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0.54242</cdr:x>
      <cdr:y>0.44524</cdr:y>
    </cdr:from>
    <cdr:to>
      <cdr:x>0.54384</cdr:x>
      <cdr:y>0.60444</cdr:y>
    </cdr:to>
    <cdr:sp macro="" textlink="">
      <cdr:nvSpPr>
        <cdr:cNvPr id="71" name="Straight Connector 70"/>
        <cdr:cNvSpPr/>
      </cdr:nvSpPr>
      <cdr:spPr bwMode="auto">
        <a:xfrm xmlns:a="http://schemas.openxmlformats.org/drawingml/2006/main" rot="5400000" flipV="1">
          <a:off x="4200177" y="3033364"/>
          <a:ext cx="921972" cy="121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0.78431</cdr:x>
      <cdr:y>0.44397</cdr:y>
    </cdr:from>
    <cdr:to>
      <cdr:x>0.78488</cdr:x>
      <cdr:y>0.57429</cdr:y>
    </cdr:to>
    <cdr:sp macro="" textlink="">
      <cdr:nvSpPr>
        <cdr:cNvPr id="76" name="Straight Connector 75"/>
        <cdr:cNvSpPr/>
      </cdr:nvSpPr>
      <cdr:spPr bwMode="auto">
        <a:xfrm xmlns:a="http://schemas.openxmlformats.org/drawingml/2006/main" rot="5400000">
          <a:off x="6356088" y="2946026"/>
          <a:ext cx="754705" cy="48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0.75842</cdr:x>
      <cdr:y>0.44397</cdr:y>
    </cdr:from>
    <cdr:to>
      <cdr:x>0.75842</cdr:x>
      <cdr:y>0.58525</cdr:y>
    </cdr:to>
    <cdr:sp macro="" textlink="">
      <cdr:nvSpPr>
        <cdr:cNvPr id="77" name="Straight Connector 76"/>
        <cdr:cNvSpPr/>
      </cdr:nvSpPr>
      <cdr:spPr bwMode="auto">
        <a:xfrm xmlns:a="http://schemas.openxmlformats.org/drawingml/2006/main" rot="5400000">
          <a:off x="6099669" y="2980189"/>
          <a:ext cx="818203" cy="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0.73102</cdr:x>
      <cdr:y>0.44524</cdr:y>
    </cdr:from>
    <cdr:to>
      <cdr:x>0.73159</cdr:x>
      <cdr:y>0.59622</cdr:y>
    </cdr:to>
    <cdr:sp macro="" textlink="">
      <cdr:nvSpPr>
        <cdr:cNvPr id="85" name="Straight Connector 84"/>
        <cdr:cNvSpPr/>
      </cdr:nvSpPr>
      <cdr:spPr bwMode="auto">
        <a:xfrm xmlns:a="http://schemas.openxmlformats.org/drawingml/2006/main" rot="5400000" flipV="1">
          <a:off x="5838933" y="3013182"/>
          <a:ext cx="874350" cy="49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0.70385</cdr:x>
      <cdr:y>0.44524</cdr:y>
    </cdr:from>
    <cdr:to>
      <cdr:x>0.70456</cdr:x>
      <cdr:y>0.62637</cdr:y>
    </cdr:to>
    <cdr:sp macro="" textlink="">
      <cdr:nvSpPr>
        <cdr:cNvPr id="90" name="Straight Connector 89"/>
        <cdr:cNvSpPr/>
      </cdr:nvSpPr>
      <cdr:spPr bwMode="auto">
        <a:xfrm xmlns:a="http://schemas.openxmlformats.org/drawingml/2006/main" rot="5400000">
          <a:off x="5519014" y="3099888"/>
          <a:ext cx="1048973" cy="6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0.81114</cdr:x>
      <cdr:y>0.44524</cdr:y>
    </cdr:from>
    <cdr:to>
      <cdr:x>0.81128</cdr:x>
      <cdr:y>0.56195</cdr:y>
    </cdr:to>
    <cdr:sp macro="" textlink="">
      <cdr:nvSpPr>
        <cdr:cNvPr id="91" name="Straight Connector 90"/>
        <cdr:cNvSpPr/>
      </cdr:nvSpPr>
      <cdr:spPr bwMode="auto">
        <a:xfrm xmlns:a="http://schemas.openxmlformats.org/drawingml/2006/main" rot="5400000">
          <a:off x="6623864" y="2915793"/>
          <a:ext cx="675912" cy="12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0.1959</cdr:x>
      <cdr:y>0.54035</cdr:y>
    </cdr:from>
    <cdr:to>
      <cdr:x>0.19675</cdr:x>
      <cdr:y>0.87022</cdr:y>
    </cdr:to>
    <cdr:sp macro="" textlink="">
      <cdr:nvSpPr>
        <cdr:cNvPr id="108" name="Straight Connector 107"/>
        <cdr:cNvSpPr/>
      </cdr:nvSpPr>
      <cdr:spPr bwMode="auto">
        <a:xfrm xmlns:a="http://schemas.openxmlformats.org/drawingml/2006/main">
          <a:off x="1681187" y="3129258"/>
          <a:ext cx="7335" cy="19103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0.1685</cdr:x>
      <cdr:y>0.53379</cdr:y>
    </cdr:from>
    <cdr:to>
      <cdr:x>0.16987</cdr:x>
      <cdr:y>0.87099</cdr:y>
    </cdr:to>
    <cdr:sp macro="" textlink="">
      <cdr:nvSpPr>
        <cdr:cNvPr id="109" name="Straight Connector 108"/>
        <cdr:cNvSpPr/>
      </cdr:nvSpPr>
      <cdr:spPr bwMode="auto">
        <a:xfrm xmlns:a="http://schemas.openxmlformats.org/drawingml/2006/main">
          <a:off x="1446068" y="3091296"/>
          <a:ext cx="11719" cy="19527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0.22198</cdr:x>
      <cdr:y>0.54276</cdr:y>
    </cdr:from>
    <cdr:to>
      <cdr:x>0.22298</cdr:x>
      <cdr:y>0.86872</cdr:y>
    </cdr:to>
    <cdr:sp macro="" textlink="">
      <cdr:nvSpPr>
        <cdr:cNvPr id="110" name="Straight Connector 109"/>
        <cdr:cNvSpPr/>
      </cdr:nvSpPr>
      <cdr:spPr bwMode="auto">
        <a:xfrm xmlns:a="http://schemas.openxmlformats.org/drawingml/2006/main">
          <a:off x="1904998" y="3143250"/>
          <a:ext cx="8661" cy="18876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0.24883</cdr:x>
      <cdr:y>0.553</cdr:y>
    </cdr:from>
    <cdr:to>
      <cdr:x>0.24926</cdr:x>
      <cdr:y>0.87605</cdr:y>
    </cdr:to>
    <cdr:sp macro="" textlink="">
      <cdr:nvSpPr>
        <cdr:cNvPr id="111" name="Straight Connector 110"/>
        <cdr:cNvSpPr/>
      </cdr:nvSpPr>
      <cdr:spPr bwMode="auto">
        <a:xfrm xmlns:a="http://schemas.openxmlformats.org/drawingml/2006/main">
          <a:off x="2135444" y="3202516"/>
          <a:ext cx="3687" cy="18708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0.27615</cdr:x>
      <cdr:y>0.55174</cdr:y>
    </cdr:from>
    <cdr:to>
      <cdr:x>0.27658</cdr:x>
      <cdr:y>0.87352</cdr:y>
    </cdr:to>
    <cdr:sp macro="" textlink="">
      <cdr:nvSpPr>
        <cdr:cNvPr id="112" name="Straight Connector 111"/>
        <cdr:cNvSpPr/>
      </cdr:nvSpPr>
      <cdr:spPr bwMode="auto">
        <a:xfrm xmlns:a="http://schemas.openxmlformats.org/drawingml/2006/main">
          <a:off x="2369902" y="3195219"/>
          <a:ext cx="3686" cy="186349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0.30262</cdr:x>
      <cdr:y>0.55174</cdr:y>
    </cdr:from>
    <cdr:to>
      <cdr:x>0.30305</cdr:x>
      <cdr:y>0.87352</cdr:y>
    </cdr:to>
    <cdr:sp macro="" textlink="">
      <cdr:nvSpPr>
        <cdr:cNvPr id="113" name="Straight Connector 112"/>
        <cdr:cNvSpPr/>
      </cdr:nvSpPr>
      <cdr:spPr bwMode="auto">
        <a:xfrm xmlns:a="http://schemas.openxmlformats.org/drawingml/2006/main">
          <a:off x="2597074" y="3195219"/>
          <a:ext cx="3686" cy="186349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0.32893</cdr:x>
      <cdr:y>0.58164</cdr:y>
    </cdr:from>
    <cdr:to>
      <cdr:x>0.32952</cdr:x>
      <cdr:y>0.87352</cdr:y>
    </cdr:to>
    <cdr:sp macro="" textlink="">
      <cdr:nvSpPr>
        <cdr:cNvPr id="114" name="Straight Connector 113"/>
        <cdr:cNvSpPr/>
      </cdr:nvSpPr>
      <cdr:spPr bwMode="auto">
        <a:xfrm xmlns:a="http://schemas.openxmlformats.org/drawingml/2006/main">
          <a:off x="2822864" y="3368386"/>
          <a:ext cx="5067" cy="16903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0.35598</cdr:x>
      <cdr:y>0.56059</cdr:y>
    </cdr:from>
    <cdr:to>
      <cdr:x>0.3564</cdr:x>
      <cdr:y>0.87478</cdr:y>
    </cdr:to>
    <cdr:sp macro="" textlink="">
      <cdr:nvSpPr>
        <cdr:cNvPr id="115" name="Straight Connector 114"/>
        <cdr:cNvSpPr/>
      </cdr:nvSpPr>
      <cdr:spPr bwMode="auto">
        <a:xfrm xmlns:a="http://schemas.openxmlformats.org/drawingml/2006/main" flipH="1">
          <a:off x="3055016" y="3246471"/>
          <a:ext cx="3601" cy="18195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0.38245</cdr:x>
      <cdr:y>0.56186</cdr:y>
    </cdr:from>
    <cdr:to>
      <cdr:x>0.38287</cdr:x>
      <cdr:y>0.87225</cdr:y>
    </cdr:to>
    <cdr:sp macro="" textlink="">
      <cdr:nvSpPr>
        <cdr:cNvPr id="116" name="Straight Connector 115"/>
        <cdr:cNvSpPr/>
      </cdr:nvSpPr>
      <cdr:spPr bwMode="auto">
        <a:xfrm xmlns:a="http://schemas.openxmlformats.org/drawingml/2006/main" flipH="1">
          <a:off x="3282188" y="3253826"/>
          <a:ext cx="3600" cy="179753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0.40864</cdr:x>
      <cdr:y>0.56819</cdr:y>
    </cdr:from>
    <cdr:to>
      <cdr:x>0.40934</cdr:x>
      <cdr:y>0.86722</cdr:y>
    </cdr:to>
    <cdr:sp macro="" textlink="">
      <cdr:nvSpPr>
        <cdr:cNvPr id="117" name="Straight Connector 116"/>
        <cdr:cNvSpPr/>
      </cdr:nvSpPr>
      <cdr:spPr bwMode="auto">
        <a:xfrm xmlns:a="http://schemas.openxmlformats.org/drawingml/2006/main" flipH="1">
          <a:off x="3506932" y="3290484"/>
          <a:ext cx="6027" cy="17317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0.43588</cdr:x>
      <cdr:y>0.57566</cdr:y>
    </cdr:from>
    <cdr:to>
      <cdr:x>0.43623</cdr:x>
      <cdr:y>0.86615</cdr:y>
    </cdr:to>
    <cdr:sp macro="" textlink="">
      <cdr:nvSpPr>
        <cdr:cNvPr id="118" name="Straight Connector 117"/>
        <cdr:cNvSpPr/>
      </cdr:nvSpPr>
      <cdr:spPr bwMode="auto">
        <a:xfrm xmlns:a="http://schemas.openxmlformats.org/drawingml/2006/main">
          <a:off x="3740727" y="3333750"/>
          <a:ext cx="3004" cy="16823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0.46312</cdr:x>
      <cdr:y>0.58313</cdr:y>
    </cdr:from>
    <cdr:to>
      <cdr:x>0.46355</cdr:x>
      <cdr:y>0.87099</cdr:y>
    </cdr:to>
    <cdr:sp macro="" textlink="">
      <cdr:nvSpPr>
        <cdr:cNvPr id="119" name="Straight Connector 118"/>
        <cdr:cNvSpPr/>
      </cdr:nvSpPr>
      <cdr:spPr bwMode="auto">
        <a:xfrm xmlns:a="http://schemas.openxmlformats.org/drawingml/2006/main">
          <a:off x="3974523" y="3377045"/>
          <a:ext cx="3666" cy="16670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0.51761</cdr:x>
      <cdr:y>0.61752</cdr:y>
    </cdr:from>
    <cdr:to>
      <cdr:x>0.51807</cdr:x>
      <cdr:y>0.8673</cdr:y>
    </cdr:to>
    <cdr:sp macro="" textlink="">
      <cdr:nvSpPr>
        <cdr:cNvPr id="120" name="Straight Connector 119"/>
        <cdr:cNvSpPr/>
      </cdr:nvSpPr>
      <cdr:spPr bwMode="auto">
        <a:xfrm xmlns:a="http://schemas.openxmlformats.org/drawingml/2006/main">
          <a:off x="4442114" y="3576205"/>
          <a:ext cx="3965" cy="14465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0.49036</cdr:x>
      <cdr:y>0.59211</cdr:y>
    </cdr:from>
    <cdr:to>
      <cdr:x>0.49137</cdr:x>
      <cdr:y>0.87171</cdr:y>
    </cdr:to>
    <cdr:sp macro="" textlink="">
      <cdr:nvSpPr>
        <cdr:cNvPr id="121" name="Straight Connector 120"/>
        <cdr:cNvSpPr/>
      </cdr:nvSpPr>
      <cdr:spPr bwMode="auto">
        <a:xfrm xmlns:a="http://schemas.openxmlformats.org/drawingml/2006/main">
          <a:off x="4208317" y="3429000"/>
          <a:ext cx="8659" cy="16192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0.54337</cdr:x>
      <cdr:y>0.59602</cdr:y>
    </cdr:from>
    <cdr:to>
      <cdr:x>0.54337</cdr:x>
      <cdr:y>0.87225</cdr:y>
    </cdr:to>
    <cdr:sp macro="" textlink="">
      <cdr:nvSpPr>
        <cdr:cNvPr id="125" name="Straight Connector 124"/>
        <cdr:cNvSpPr/>
      </cdr:nvSpPr>
      <cdr:spPr bwMode="auto">
        <a:xfrm xmlns:a="http://schemas.openxmlformats.org/drawingml/2006/main">
          <a:off x="4663217" y="3451653"/>
          <a:ext cx="0" cy="15997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0.56899</cdr:x>
      <cdr:y>0.59855</cdr:y>
    </cdr:from>
    <cdr:to>
      <cdr:x>0.56899</cdr:x>
      <cdr:y>0.86846</cdr:y>
    </cdr:to>
    <cdr:sp macro="" textlink="">
      <cdr:nvSpPr>
        <cdr:cNvPr id="128" name="Straight Connector 127"/>
        <cdr:cNvSpPr/>
      </cdr:nvSpPr>
      <cdr:spPr bwMode="auto">
        <a:xfrm xmlns:a="http://schemas.openxmlformats.org/drawingml/2006/main">
          <a:off x="4883102" y="3466305"/>
          <a:ext cx="0" cy="15631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0.62355</cdr:x>
      <cdr:y>0.60741</cdr:y>
    </cdr:from>
    <cdr:to>
      <cdr:x>0.62363</cdr:x>
      <cdr:y>0.86872</cdr:y>
    </cdr:to>
    <cdr:sp macro="" textlink="">
      <cdr:nvSpPr>
        <cdr:cNvPr id="129" name="Straight Connector 128"/>
        <cdr:cNvSpPr/>
      </cdr:nvSpPr>
      <cdr:spPr bwMode="auto">
        <a:xfrm xmlns:a="http://schemas.openxmlformats.org/drawingml/2006/main" flipH="1">
          <a:off x="5351318" y="3517615"/>
          <a:ext cx="700" cy="15133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0.59802</cdr:x>
      <cdr:y>0.60488</cdr:y>
    </cdr:from>
    <cdr:to>
      <cdr:x>0.59887</cdr:x>
      <cdr:y>0.86719</cdr:y>
    </cdr:to>
    <cdr:sp macro="" textlink="">
      <cdr:nvSpPr>
        <cdr:cNvPr id="130" name="Straight Connector 129"/>
        <cdr:cNvSpPr/>
      </cdr:nvSpPr>
      <cdr:spPr bwMode="auto">
        <a:xfrm xmlns:a="http://schemas.openxmlformats.org/drawingml/2006/main">
          <a:off x="5132219" y="3502963"/>
          <a:ext cx="7287" cy="15190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0.65079</cdr:x>
      <cdr:y>0.61304</cdr:y>
    </cdr:from>
    <cdr:to>
      <cdr:x>0.65079</cdr:x>
      <cdr:y>0.86722</cdr:y>
    </cdr:to>
    <cdr:sp macro="" textlink="">
      <cdr:nvSpPr>
        <cdr:cNvPr id="131" name="Straight Connector 130"/>
        <cdr:cNvSpPr/>
      </cdr:nvSpPr>
      <cdr:spPr bwMode="auto">
        <a:xfrm xmlns:a="http://schemas.openxmlformats.org/drawingml/2006/main" flipH="1">
          <a:off x="5585113" y="3550227"/>
          <a:ext cx="1" cy="1472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0.67703</cdr:x>
      <cdr:y>0.60407</cdr:y>
    </cdr:from>
    <cdr:to>
      <cdr:x>0.67741</cdr:x>
      <cdr:y>0.87099</cdr:y>
    </cdr:to>
    <cdr:sp macro="" textlink="">
      <cdr:nvSpPr>
        <cdr:cNvPr id="132" name="Straight Connector 131"/>
        <cdr:cNvSpPr/>
      </cdr:nvSpPr>
      <cdr:spPr bwMode="auto">
        <a:xfrm xmlns:a="http://schemas.openxmlformats.org/drawingml/2006/main">
          <a:off x="5810250" y="3498273"/>
          <a:ext cx="3311" cy="15457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0.70388</cdr:x>
      <cdr:y>0.61247</cdr:y>
    </cdr:from>
    <cdr:to>
      <cdr:x>0.70388</cdr:x>
      <cdr:y>0.87352</cdr:y>
    </cdr:to>
    <cdr:sp macro="" textlink="">
      <cdr:nvSpPr>
        <cdr:cNvPr id="133" name="Straight Connector 132"/>
        <cdr:cNvSpPr/>
      </cdr:nvSpPr>
      <cdr:spPr bwMode="auto">
        <a:xfrm xmlns:a="http://schemas.openxmlformats.org/drawingml/2006/main" flipH="1">
          <a:off x="6040733" y="3546918"/>
          <a:ext cx="0" cy="15117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0.73205</cdr:x>
      <cdr:y>0.58084</cdr:y>
    </cdr:from>
    <cdr:to>
      <cdr:x>0.73205</cdr:x>
      <cdr:y>0.87605</cdr:y>
    </cdr:to>
    <cdr:sp macro="" textlink="">
      <cdr:nvSpPr>
        <cdr:cNvPr id="134" name="Straight Connector 133"/>
        <cdr:cNvSpPr/>
      </cdr:nvSpPr>
      <cdr:spPr bwMode="auto">
        <a:xfrm xmlns:a="http://schemas.openxmlformats.org/drawingml/2006/main" flipH="1">
          <a:off x="6282477" y="3363743"/>
          <a:ext cx="0" cy="17096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0.75766</cdr:x>
      <cdr:y>0.57957</cdr:y>
    </cdr:from>
    <cdr:to>
      <cdr:x>0.75852</cdr:x>
      <cdr:y>0.87352</cdr:y>
    </cdr:to>
    <cdr:sp macro="" textlink="">
      <cdr:nvSpPr>
        <cdr:cNvPr id="135" name="Straight Connector 134"/>
        <cdr:cNvSpPr/>
      </cdr:nvSpPr>
      <cdr:spPr bwMode="auto">
        <a:xfrm xmlns:a="http://schemas.openxmlformats.org/drawingml/2006/main" flipH="1">
          <a:off x="6502276" y="3356388"/>
          <a:ext cx="7372" cy="170232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0.81145</cdr:x>
      <cdr:y>0.55047</cdr:y>
    </cdr:from>
    <cdr:to>
      <cdr:x>0.81231</cdr:x>
      <cdr:y>0.87183</cdr:y>
    </cdr:to>
    <cdr:sp macro="" textlink="">
      <cdr:nvSpPr>
        <cdr:cNvPr id="136" name="Straight Connector 135"/>
        <cdr:cNvSpPr/>
      </cdr:nvSpPr>
      <cdr:spPr bwMode="auto">
        <a:xfrm xmlns:a="http://schemas.openxmlformats.org/drawingml/2006/main" flipH="1">
          <a:off x="6963905" y="3187864"/>
          <a:ext cx="7372" cy="18610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0.78398</cdr:x>
      <cdr:y>0.56818</cdr:y>
    </cdr:from>
    <cdr:to>
      <cdr:x>0.78498</cdr:x>
      <cdr:y>0.87225</cdr:y>
    </cdr:to>
    <cdr:sp macro="" textlink="">
      <cdr:nvSpPr>
        <cdr:cNvPr id="137" name="Straight Connector 136"/>
        <cdr:cNvSpPr/>
      </cdr:nvSpPr>
      <cdr:spPr bwMode="auto">
        <a:xfrm xmlns:a="http://schemas.openxmlformats.org/drawingml/2006/main">
          <a:off x="6728115" y="3290455"/>
          <a:ext cx="8620" cy="17609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0.83792</cdr:x>
      <cdr:y>0.54162</cdr:y>
    </cdr:from>
    <cdr:to>
      <cdr:x>0.83792</cdr:x>
      <cdr:y>0.87858</cdr:y>
    </cdr:to>
    <cdr:sp macro="" textlink="">
      <cdr:nvSpPr>
        <cdr:cNvPr id="138" name="Straight Connector 137"/>
        <cdr:cNvSpPr/>
      </cdr:nvSpPr>
      <cdr:spPr bwMode="auto">
        <a:xfrm xmlns:a="http://schemas.openxmlformats.org/drawingml/2006/main">
          <a:off x="7191076" y="3136612"/>
          <a:ext cx="0" cy="19514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0.13605</cdr:x>
      <cdr:y>0.57446</cdr:y>
    </cdr:from>
    <cdr:to>
      <cdr:x>0.13621</cdr:x>
      <cdr:y>0.87178</cdr:y>
    </cdr:to>
    <cdr:sp macro="" textlink="">
      <cdr:nvSpPr>
        <cdr:cNvPr id="139" name="Straight Connector 138"/>
        <cdr:cNvSpPr/>
      </cdr:nvSpPr>
      <cdr:spPr bwMode="auto">
        <a:xfrm xmlns:a="http://schemas.openxmlformats.org/drawingml/2006/main" flipH="1">
          <a:off x="1167574" y="3326810"/>
          <a:ext cx="1373" cy="172183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0.14126</cdr:x>
      <cdr:y>0.5706</cdr:y>
    </cdr:from>
    <cdr:to>
      <cdr:x>0.14126</cdr:x>
      <cdr:y>0.87298</cdr:y>
    </cdr:to>
    <cdr:sp macro="" textlink="">
      <cdr:nvSpPr>
        <cdr:cNvPr id="141" name="Straight Connector 140"/>
        <cdr:cNvSpPr/>
      </cdr:nvSpPr>
      <cdr:spPr bwMode="auto">
        <a:xfrm xmlns:a="http://schemas.openxmlformats.org/drawingml/2006/main" flipH="1">
          <a:off x="1212272" y="3304433"/>
          <a:ext cx="0" cy="17511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0.8678</cdr:x>
      <cdr:y>0.57704</cdr:y>
    </cdr:from>
    <cdr:to>
      <cdr:x>0.86865</cdr:x>
      <cdr:y>0.87309</cdr:y>
    </cdr:to>
    <cdr:sp macro="" textlink="">
      <cdr:nvSpPr>
        <cdr:cNvPr id="142" name="Straight Connector 141"/>
        <cdr:cNvSpPr/>
      </cdr:nvSpPr>
      <cdr:spPr bwMode="auto">
        <a:xfrm xmlns:a="http://schemas.openxmlformats.org/drawingml/2006/main">
          <a:off x="7447492" y="3341754"/>
          <a:ext cx="7294" cy="17144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0.86191</cdr:x>
      <cdr:y>0.57868</cdr:y>
    </cdr:from>
    <cdr:to>
      <cdr:x>0.86276</cdr:x>
      <cdr:y>0.87347</cdr:y>
    </cdr:to>
    <cdr:sp macro="" textlink="">
      <cdr:nvSpPr>
        <cdr:cNvPr id="143" name="Straight Connector 142"/>
        <cdr:cNvSpPr/>
      </cdr:nvSpPr>
      <cdr:spPr bwMode="auto">
        <a:xfrm xmlns:a="http://schemas.openxmlformats.org/drawingml/2006/main" flipH="1">
          <a:off x="7396936" y="3351279"/>
          <a:ext cx="7295" cy="17071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0.45236</cdr:y>
    </cdr:from>
    <cdr:to>
      <cdr:x>0.17354</cdr:x>
      <cdr:y>0.48019</cdr:y>
    </cdr:to>
    <cdr:sp macro="" textlink="">
      <cdr:nvSpPr>
        <cdr:cNvPr id="144" name="TextBox 1"/>
        <cdr:cNvSpPr txBox="1"/>
      </cdr:nvSpPr>
      <cdr:spPr>
        <a:xfrm xmlns:a="http://schemas.openxmlformats.org/drawingml/2006/main">
          <a:off x="1203614" y="2619725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26</a:t>
          </a:r>
        </a:p>
      </cdr:txBody>
    </cdr:sp>
  </cdr:relSizeAnchor>
  <cdr:relSizeAnchor xmlns:cdr="http://schemas.openxmlformats.org/drawingml/2006/chartDrawing">
    <cdr:from>
      <cdr:x>0.165</cdr:x>
      <cdr:y>0.45236</cdr:y>
    </cdr:from>
    <cdr:to>
      <cdr:x>0.19829</cdr:x>
      <cdr:y>0.48019</cdr:y>
    </cdr:to>
    <cdr:sp macro="" textlink="">
      <cdr:nvSpPr>
        <cdr:cNvPr id="145" name="TextBox 1"/>
        <cdr:cNvSpPr txBox="1"/>
      </cdr:nvSpPr>
      <cdr:spPr>
        <a:xfrm xmlns:a="http://schemas.openxmlformats.org/drawingml/2006/main">
          <a:off x="1416041" y="2619725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25</a:t>
          </a:r>
        </a:p>
      </cdr:txBody>
    </cdr:sp>
  </cdr:relSizeAnchor>
  <cdr:relSizeAnchor xmlns:cdr="http://schemas.openxmlformats.org/drawingml/2006/chartDrawing">
    <cdr:from>
      <cdr:x>0.19147</cdr:x>
      <cdr:y>0.45109</cdr:y>
    </cdr:from>
    <cdr:to>
      <cdr:x>0.22476</cdr:x>
      <cdr:y>0.47893</cdr:y>
    </cdr:to>
    <cdr:sp macro="" textlink="">
      <cdr:nvSpPr>
        <cdr:cNvPr id="146" name="TextBox 1"/>
        <cdr:cNvSpPr txBox="1"/>
      </cdr:nvSpPr>
      <cdr:spPr>
        <a:xfrm xmlns:a="http://schemas.openxmlformats.org/drawingml/2006/main">
          <a:off x="1643212" y="2612370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24</a:t>
          </a:r>
        </a:p>
      </cdr:txBody>
    </cdr:sp>
  </cdr:relSizeAnchor>
  <cdr:relSizeAnchor xmlns:cdr="http://schemas.openxmlformats.org/drawingml/2006/chartDrawing">
    <cdr:from>
      <cdr:x>0.21622</cdr:x>
      <cdr:y>0.45236</cdr:y>
    </cdr:from>
    <cdr:to>
      <cdr:x>0.24953</cdr:x>
      <cdr:y>0.48019</cdr:y>
    </cdr:to>
    <cdr:sp macro="" textlink="">
      <cdr:nvSpPr>
        <cdr:cNvPr id="147" name="TextBox 1"/>
        <cdr:cNvSpPr txBox="1"/>
      </cdr:nvSpPr>
      <cdr:spPr>
        <a:xfrm xmlns:a="http://schemas.openxmlformats.org/drawingml/2006/main">
          <a:off x="1855639" y="2619725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23</a:t>
          </a:r>
        </a:p>
      </cdr:txBody>
    </cdr:sp>
  </cdr:relSizeAnchor>
  <cdr:relSizeAnchor xmlns:cdr="http://schemas.openxmlformats.org/drawingml/2006/chartDrawing">
    <cdr:from>
      <cdr:x>0.24696</cdr:x>
      <cdr:y>0.45109</cdr:y>
    </cdr:from>
    <cdr:to>
      <cdr:x>0.28026</cdr:x>
      <cdr:y>0.47893</cdr:y>
    </cdr:to>
    <cdr:sp macro="" textlink="">
      <cdr:nvSpPr>
        <cdr:cNvPr id="148" name="TextBox 1"/>
        <cdr:cNvSpPr txBox="1"/>
      </cdr:nvSpPr>
      <cdr:spPr>
        <a:xfrm xmlns:a="http://schemas.openxmlformats.org/drawingml/2006/main">
          <a:off x="2119414" y="2612370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22</a:t>
          </a:r>
        </a:p>
      </cdr:txBody>
    </cdr:sp>
  </cdr:relSizeAnchor>
  <cdr:relSizeAnchor xmlns:cdr="http://schemas.openxmlformats.org/drawingml/2006/chartDrawing">
    <cdr:from>
      <cdr:x>0.27172</cdr:x>
      <cdr:y>0.45109</cdr:y>
    </cdr:from>
    <cdr:to>
      <cdr:x>0.30502</cdr:x>
      <cdr:y>0.47893</cdr:y>
    </cdr:to>
    <cdr:sp macro="" textlink="">
      <cdr:nvSpPr>
        <cdr:cNvPr id="149" name="TextBox 1"/>
        <cdr:cNvSpPr txBox="1"/>
      </cdr:nvSpPr>
      <cdr:spPr>
        <a:xfrm xmlns:a="http://schemas.openxmlformats.org/drawingml/2006/main">
          <a:off x="2331927" y="2612370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21</a:t>
          </a:r>
        </a:p>
      </cdr:txBody>
    </cdr:sp>
  </cdr:relSizeAnchor>
  <cdr:relSizeAnchor xmlns:cdr="http://schemas.openxmlformats.org/drawingml/2006/chartDrawing">
    <cdr:from>
      <cdr:x>0.29818</cdr:x>
      <cdr:y>0.44983</cdr:y>
    </cdr:from>
    <cdr:to>
      <cdr:x>0.33149</cdr:x>
      <cdr:y>0.47766</cdr:y>
    </cdr:to>
    <cdr:sp macro="" textlink="">
      <cdr:nvSpPr>
        <cdr:cNvPr id="150" name="TextBox 1"/>
        <cdr:cNvSpPr txBox="1"/>
      </cdr:nvSpPr>
      <cdr:spPr>
        <a:xfrm xmlns:a="http://schemas.openxmlformats.org/drawingml/2006/main">
          <a:off x="2559012" y="2605073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20</a:t>
          </a:r>
        </a:p>
      </cdr:txBody>
    </cdr:sp>
  </cdr:relSizeAnchor>
  <cdr:relSizeAnchor xmlns:cdr="http://schemas.openxmlformats.org/drawingml/2006/chartDrawing">
    <cdr:from>
      <cdr:x>0.32295</cdr:x>
      <cdr:y>0.45109</cdr:y>
    </cdr:from>
    <cdr:to>
      <cdr:x>0.35624</cdr:x>
      <cdr:y>0.47893</cdr:y>
    </cdr:to>
    <cdr:sp macro="" textlink="">
      <cdr:nvSpPr>
        <cdr:cNvPr id="151" name="TextBox 1"/>
        <cdr:cNvSpPr txBox="1"/>
      </cdr:nvSpPr>
      <cdr:spPr>
        <a:xfrm xmlns:a="http://schemas.openxmlformats.org/drawingml/2006/main">
          <a:off x="2771524" y="2612370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19</a:t>
          </a:r>
        </a:p>
      </cdr:txBody>
    </cdr:sp>
  </cdr:relSizeAnchor>
  <cdr:relSizeAnchor xmlns:cdr="http://schemas.openxmlformats.org/drawingml/2006/chartDrawing">
    <cdr:from>
      <cdr:x>0.35687</cdr:x>
      <cdr:y>0.49722</cdr:y>
    </cdr:from>
    <cdr:to>
      <cdr:x>0.39016</cdr:x>
      <cdr:y>0.52505</cdr:y>
    </cdr:to>
    <cdr:sp macro="" textlink="">
      <cdr:nvSpPr>
        <cdr:cNvPr id="152" name="TextBox 1"/>
        <cdr:cNvSpPr txBox="1"/>
      </cdr:nvSpPr>
      <cdr:spPr>
        <a:xfrm xmlns:a="http://schemas.openxmlformats.org/drawingml/2006/main">
          <a:off x="3062650" y="2879498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18</a:t>
          </a:r>
        </a:p>
      </cdr:txBody>
    </cdr:sp>
  </cdr:relSizeAnchor>
  <cdr:relSizeAnchor xmlns:cdr="http://schemas.openxmlformats.org/drawingml/2006/chartDrawing">
    <cdr:from>
      <cdr:x>0.38162</cdr:x>
      <cdr:y>0.49722</cdr:y>
    </cdr:from>
    <cdr:to>
      <cdr:x>0.41492</cdr:x>
      <cdr:y>0.52505</cdr:y>
    </cdr:to>
    <cdr:sp macro="" textlink="">
      <cdr:nvSpPr>
        <cdr:cNvPr id="153" name="TextBox 1"/>
        <cdr:cNvSpPr txBox="1"/>
      </cdr:nvSpPr>
      <cdr:spPr>
        <a:xfrm xmlns:a="http://schemas.openxmlformats.org/drawingml/2006/main">
          <a:off x="3275076" y="287949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17</a:t>
          </a:r>
        </a:p>
      </cdr:txBody>
    </cdr:sp>
  </cdr:relSizeAnchor>
  <cdr:relSizeAnchor xmlns:cdr="http://schemas.openxmlformats.org/drawingml/2006/chartDrawing">
    <cdr:from>
      <cdr:x>0.40809</cdr:x>
      <cdr:y>0.49595</cdr:y>
    </cdr:from>
    <cdr:to>
      <cdr:x>0.44138</cdr:x>
      <cdr:y>0.52379</cdr:y>
    </cdr:to>
    <cdr:sp macro="" textlink="">
      <cdr:nvSpPr>
        <cdr:cNvPr id="154" name="TextBox 1"/>
        <cdr:cNvSpPr txBox="1"/>
      </cdr:nvSpPr>
      <cdr:spPr>
        <a:xfrm xmlns:a="http://schemas.openxmlformats.org/drawingml/2006/main">
          <a:off x="3502247" y="2872143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16</a:t>
          </a:r>
        </a:p>
      </cdr:txBody>
    </cdr:sp>
  </cdr:relSizeAnchor>
  <cdr:relSizeAnchor xmlns:cdr="http://schemas.openxmlformats.org/drawingml/2006/chartDrawing">
    <cdr:from>
      <cdr:x>0.43284</cdr:x>
      <cdr:y>0.49722</cdr:y>
    </cdr:from>
    <cdr:to>
      <cdr:x>0.46615</cdr:x>
      <cdr:y>0.52505</cdr:y>
    </cdr:to>
    <cdr:sp macro="" textlink="">
      <cdr:nvSpPr>
        <cdr:cNvPr id="155" name="TextBox 1"/>
        <cdr:cNvSpPr txBox="1"/>
      </cdr:nvSpPr>
      <cdr:spPr>
        <a:xfrm xmlns:a="http://schemas.openxmlformats.org/drawingml/2006/main">
          <a:off x="3714674" y="287949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15</a:t>
          </a:r>
        </a:p>
      </cdr:txBody>
    </cdr:sp>
  </cdr:relSizeAnchor>
  <cdr:relSizeAnchor xmlns:cdr="http://schemas.openxmlformats.org/drawingml/2006/chartDrawing">
    <cdr:from>
      <cdr:x>0.46257</cdr:x>
      <cdr:y>0.49871</cdr:y>
    </cdr:from>
    <cdr:to>
      <cdr:x>0.49587</cdr:x>
      <cdr:y>0.52654</cdr:y>
    </cdr:to>
    <cdr:sp macro="" textlink="">
      <cdr:nvSpPr>
        <cdr:cNvPr id="156" name="TextBox 1"/>
        <cdr:cNvSpPr txBox="1"/>
      </cdr:nvSpPr>
      <cdr:spPr>
        <a:xfrm xmlns:a="http://schemas.openxmlformats.org/drawingml/2006/main">
          <a:off x="3969818" y="2888138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14</a:t>
          </a:r>
        </a:p>
      </cdr:txBody>
    </cdr:sp>
  </cdr:relSizeAnchor>
  <cdr:relSizeAnchor xmlns:cdr="http://schemas.openxmlformats.org/drawingml/2006/chartDrawing">
    <cdr:from>
      <cdr:x>0.48733</cdr:x>
      <cdr:y>0.49871</cdr:y>
    </cdr:from>
    <cdr:to>
      <cdr:x>0.52062</cdr:x>
      <cdr:y>0.52654</cdr:y>
    </cdr:to>
    <cdr:sp macro="" textlink="">
      <cdr:nvSpPr>
        <cdr:cNvPr id="157" name="TextBox 1"/>
        <cdr:cNvSpPr txBox="1"/>
      </cdr:nvSpPr>
      <cdr:spPr>
        <a:xfrm xmlns:a="http://schemas.openxmlformats.org/drawingml/2006/main">
          <a:off x="4182245" y="2888138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13</a:t>
          </a:r>
        </a:p>
      </cdr:txBody>
    </cdr:sp>
  </cdr:relSizeAnchor>
  <cdr:relSizeAnchor xmlns:cdr="http://schemas.openxmlformats.org/drawingml/2006/chartDrawing">
    <cdr:from>
      <cdr:x>0.5138</cdr:x>
      <cdr:y>0.49744</cdr:y>
    </cdr:from>
    <cdr:to>
      <cdr:x>0.54709</cdr:x>
      <cdr:y>0.52528</cdr:y>
    </cdr:to>
    <cdr:sp macro="" textlink="">
      <cdr:nvSpPr>
        <cdr:cNvPr id="158" name="TextBox 1"/>
        <cdr:cNvSpPr txBox="1"/>
      </cdr:nvSpPr>
      <cdr:spPr>
        <a:xfrm xmlns:a="http://schemas.openxmlformats.org/drawingml/2006/main">
          <a:off x="4409416" y="2880783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12</a:t>
          </a:r>
        </a:p>
      </cdr:txBody>
    </cdr:sp>
  </cdr:relSizeAnchor>
  <cdr:relSizeAnchor xmlns:cdr="http://schemas.openxmlformats.org/drawingml/2006/chartDrawing">
    <cdr:from>
      <cdr:x>0.53855</cdr:x>
      <cdr:y>0.49871</cdr:y>
    </cdr:from>
    <cdr:to>
      <cdr:x>0.57185</cdr:x>
      <cdr:y>0.52654</cdr:y>
    </cdr:to>
    <cdr:sp macro="" textlink="">
      <cdr:nvSpPr>
        <cdr:cNvPr id="159" name="TextBox 1"/>
        <cdr:cNvSpPr txBox="1"/>
      </cdr:nvSpPr>
      <cdr:spPr>
        <a:xfrm xmlns:a="http://schemas.openxmlformats.org/drawingml/2006/main">
          <a:off x="4621843" y="288813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11</a:t>
          </a:r>
        </a:p>
      </cdr:txBody>
    </cdr:sp>
  </cdr:relSizeAnchor>
  <cdr:relSizeAnchor xmlns:cdr="http://schemas.openxmlformats.org/drawingml/2006/chartDrawing">
    <cdr:from>
      <cdr:x>0.56727</cdr:x>
      <cdr:y>0.49445</cdr:y>
    </cdr:from>
    <cdr:to>
      <cdr:x>0.60057</cdr:x>
      <cdr:y>0.52229</cdr:y>
    </cdr:to>
    <cdr:sp macro="" textlink="">
      <cdr:nvSpPr>
        <cdr:cNvPr id="160" name="TextBox 1"/>
        <cdr:cNvSpPr txBox="1"/>
      </cdr:nvSpPr>
      <cdr:spPr>
        <a:xfrm xmlns:a="http://schemas.openxmlformats.org/drawingml/2006/main">
          <a:off x="4868299" y="2863465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10</a:t>
          </a:r>
        </a:p>
      </cdr:txBody>
    </cdr:sp>
  </cdr:relSizeAnchor>
  <cdr:relSizeAnchor xmlns:cdr="http://schemas.openxmlformats.org/drawingml/2006/chartDrawing">
    <cdr:from>
      <cdr:x>0.59055</cdr:x>
      <cdr:y>0.45235</cdr:y>
    </cdr:from>
    <cdr:to>
      <cdr:x>0.62385</cdr:x>
      <cdr:y>0.48019</cdr:y>
    </cdr:to>
    <cdr:sp macro="" textlink="">
      <cdr:nvSpPr>
        <cdr:cNvPr id="161" name="TextBox 1"/>
        <cdr:cNvSpPr txBox="1"/>
      </cdr:nvSpPr>
      <cdr:spPr>
        <a:xfrm xmlns:a="http://schemas.openxmlformats.org/drawingml/2006/main">
          <a:off x="5068156" y="2619678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9</a:t>
          </a:r>
        </a:p>
      </cdr:txBody>
    </cdr:sp>
  </cdr:relSizeAnchor>
  <cdr:relSizeAnchor xmlns:cdr="http://schemas.openxmlformats.org/drawingml/2006/chartDrawing">
    <cdr:from>
      <cdr:x>0.61872</cdr:x>
      <cdr:y>0.45236</cdr:y>
    </cdr:from>
    <cdr:to>
      <cdr:x>0.65203</cdr:x>
      <cdr:y>0.48019</cdr:y>
    </cdr:to>
    <cdr:sp macro="" textlink="">
      <cdr:nvSpPr>
        <cdr:cNvPr id="162" name="TextBox 1"/>
        <cdr:cNvSpPr txBox="1"/>
      </cdr:nvSpPr>
      <cdr:spPr>
        <a:xfrm xmlns:a="http://schemas.openxmlformats.org/drawingml/2006/main">
          <a:off x="5309896" y="261970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8</a:t>
          </a:r>
        </a:p>
      </cdr:txBody>
    </cdr:sp>
  </cdr:relSizeAnchor>
  <cdr:relSizeAnchor xmlns:cdr="http://schemas.openxmlformats.org/drawingml/2006/chartDrawing">
    <cdr:from>
      <cdr:x>0.64519</cdr:x>
      <cdr:y>0.45109</cdr:y>
    </cdr:from>
    <cdr:to>
      <cdr:x>0.67849</cdr:x>
      <cdr:y>0.47893</cdr:y>
    </cdr:to>
    <cdr:sp macro="" textlink="">
      <cdr:nvSpPr>
        <cdr:cNvPr id="163" name="TextBox 1"/>
        <cdr:cNvSpPr txBox="1"/>
      </cdr:nvSpPr>
      <cdr:spPr>
        <a:xfrm xmlns:a="http://schemas.openxmlformats.org/drawingml/2006/main">
          <a:off x="5537061" y="26123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7</a:t>
          </a:r>
        </a:p>
      </cdr:txBody>
    </cdr:sp>
  </cdr:relSizeAnchor>
  <cdr:relSizeAnchor xmlns:cdr="http://schemas.openxmlformats.org/drawingml/2006/chartDrawing">
    <cdr:from>
      <cdr:x>0.67166</cdr:x>
      <cdr:y>0.45236</cdr:y>
    </cdr:from>
    <cdr:to>
      <cdr:x>0.70496</cdr:x>
      <cdr:y>0.48019</cdr:y>
    </cdr:to>
    <cdr:sp macro="" textlink="">
      <cdr:nvSpPr>
        <cdr:cNvPr id="164" name="TextBox 1"/>
        <cdr:cNvSpPr txBox="1"/>
      </cdr:nvSpPr>
      <cdr:spPr>
        <a:xfrm xmlns:a="http://schemas.openxmlformats.org/drawingml/2006/main">
          <a:off x="5764243" y="26197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6</a:t>
          </a:r>
        </a:p>
      </cdr:txBody>
    </cdr:sp>
  </cdr:relSizeAnchor>
  <cdr:relSizeAnchor xmlns:cdr="http://schemas.openxmlformats.org/drawingml/2006/chartDrawing">
    <cdr:from>
      <cdr:x>0.69898</cdr:x>
      <cdr:y>0.45236</cdr:y>
    </cdr:from>
    <cdr:to>
      <cdr:x>0.73228</cdr:x>
      <cdr:y>0.48019</cdr:y>
    </cdr:to>
    <cdr:sp macro="" textlink="">
      <cdr:nvSpPr>
        <cdr:cNvPr id="165" name="TextBox 1"/>
        <cdr:cNvSpPr txBox="1"/>
      </cdr:nvSpPr>
      <cdr:spPr>
        <a:xfrm xmlns:a="http://schemas.openxmlformats.org/drawingml/2006/main">
          <a:off x="5998651" y="26197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5</a:t>
          </a:r>
        </a:p>
      </cdr:txBody>
    </cdr:sp>
  </cdr:relSizeAnchor>
  <cdr:relSizeAnchor xmlns:cdr="http://schemas.openxmlformats.org/drawingml/2006/chartDrawing">
    <cdr:from>
      <cdr:x>0.7246</cdr:x>
      <cdr:y>0.45109</cdr:y>
    </cdr:from>
    <cdr:to>
      <cdr:x>0.75789</cdr:x>
      <cdr:y>0.47893</cdr:y>
    </cdr:to>
    <cdr:sp macro="" textlink="">
      <cdr:nvSpPr>
        <cdr:cNvPr id="166" name="TextBox 1"/>
        <cdr:cNvSpPr txBox="1"/>
      </cdr:nvSpPr>
      <cdr:spPr>
        <a:xfrm xmlns:a="http://schemas.openxmlformats.org/drawingml/2006/main">
          <a:off x="6218495" y="26123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4</a:t>
          </a:r>
        </a:p>
      </cdr:txBody>
    </cdr:sp>
  </cdr:relSizeAnchor>
  <cdr:relSizeAnchor xmlns:cdr="http://schemas.openxmlformats.org/drawingml/2006/chartDrawing">
    <cdr:from>
      <cdr:x>0.75191</cdr:x>
      <cdr:y>0.45109</cdr:y>
    </cdr:from>
    <cdr:to>
      <cdr:x>0.78521</cdr:x>
      <cdr:y>0.47892</cdr:y>
    </cdr:to>
    <cdr:sp macro="" textlink="">
      <cdr:nvSpPr>
        <cdr:cNvPr id="167" name="TextBox 1"/>
        <cdr:cNvSpPr txBox="1"/>
      </cdr:nvSpPr>
      <cdr:spPr>
        <a:xfrm xmlns:a="http://schemas.openxmlformats.org/drawingml/2006/main">
          <a:off x="6452902" y="2612379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3</a:t>
          </a:r>
        </a:p>
      </cdr:txBody>
    </cdr:sp>
  </cdr:relSizeAnchor>
  <cdr:relSizeAnchor xmlns:cdr="http://schemas.openxmlformats.org/drawingml/2006/chartDrawing">
    <cdr:from>
      <cdr:x>0.78009</cdr:x>
      <cdr:y>0.44983</cdr:y>
    </cdr:from>
    <cdr:to>
      <cdr:x>0.81339</cdr:x>
      <cdr:y>0.47766</cdr:y>
    </cdr:to>
    <cdr:sp macro="" textlink="">
      <cdr:nvSpPr>
        <cdr:cNvPr id="168" name="TextBox 1"/>
        <cdr:cNvSpPr txBox="1"/>
      </cdr:nvSpPr>
      <cdr:spPr>
        <a:xfrm xmlns:a="http://schemas.openxmlformats.org/drawingml/2006/main">
          <a:off x="6694768" y="2605082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</a:t>
          </a:r>
        </a:p>
      </cdr:txBody>
    </cdr:sp>
  </cdr:relSizeAnchor>
  <cdr:relSizeAnchor xmlns:cdr="http://schemas.openxmlformats.org/drawingml/2006/chartDrawing">
    <cdr:from>
      <cdr:x>0.80827</cdr:x>
      <cdr:y>0.44856</cdr:y>
    </cdr:from>
    <cdr:to>
      <cdr:x>0.84156</cdr:x>
      <cdr:y>0.4764</cdr:y>
    </cdr:to>
    <cdr:sp macro="" textlink="">
      <cdr:nvSpPr>
        <cdr:cNvPr id="169" name="TextBox 1"/>
        <cdr:cNvSpPr txBox="1"/>
      </cdr:nvSpPr>
      <cdr:spPr>
        <a:xfrm xmlns:a="http://schemas.openxmlformats.org/drawingml/2006/main">
          <a:off x="6936593" y="2597727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</a:t>
          </a:r>
        </a:p>
      </cdr:txBody>
    </cdr:sp>
  </cdr:relSizeAnchor>
  <cdr:relSizeAnchor xmlns:cdr="http://schemas.openxmlformats.org/drawingml/2006/chartDrawing">
    <cdr:from>
      <cdr:x>0.17348</cdr:x>
      <cdr:y>0.17666</cdr:y>
    </cdr:from>
    <cdr:to>
      <cdr:x>0.34689</cdr:x>
      <cdr:y>0.22689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8781" y="1023061"/>
          <a:ext cx="1488209" cy="2908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0.71072</cdr:x>
      <cdr:y>0.15937</cdr:y>
    </cdr:from>
    <cdr:to>
      <cdr:x>0.8742</cdr:x>
      <cdr:y>0.2006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9429" y="922944"/>
          <a:ext cx="1402990" cy="2387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  <cdr:relSizeAnchor xmlns:cdr="http://schemas.openxmlformats.org/drawingml/2006/chartDrawing">
    <cdr:from>
      <cdr:x>0.1563</cdr:x>
      <cdr:y>0.67253</cdr:y>
    </cdr:from>
    <cdr:to>
      <cdr:x>0.24834</cdr:x>
      <cdr:y>0.73907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1411" y="3894780"/>
          <a:ext cx="789890" cy="385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= 871.46</a:t>
          </a:r>
        </a:p>
      </cdr:txBody>
    </cdr:sp>
  </cdr:relSizeAnchor>
  <cdr:relSizeAnchor xmlns:cdr="http://schemas.openxmlformats.org/drawingml/2006/chartDrawing">
    <cdr:from>
      <cdr:x>0.76896</cdr:x>
      <cdr:y>0.66516</cdr:y>
    </cdr:from>
    <cdr:to>
      <cdr:x>0.85334</cdr:x>
      <cdr:y>0.73097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9255" y="3852072"/>
          <a:ext cx="724151" cy="3811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 =871.60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6"/>
  <sheetViews>
    <sheetView tabSelected="1" zoomScaleNormal="100" workbookViewId="0">
      <pane ySplit="7" topLeftCell="A8" activePane="bottomLeft" state="frozen"/>
      <selection pane="bottomLeft" activeCell="D4" sqref="D4"/>
    </sheetView>
  </sheetViews>
  <sheetFormatPr defaultRowHeight="12.75"/>
  <cols>
    <col min="1" max="1" width="10.85546875" style="15" customWidth="1"/>
    <col min="2" max="2" width="11.42578125" style="2" customWidth="1"/>
    <col min="3" max="3" width="11.28515625" style="2" customWidth="1"/>
    <col min="4" max="4" width="8.85546875" style="2" bestFit="1" customWidth="1"/>
    <col min="5" max="5" width="8.28515625" style="2" bestFit="1" customWidth="1"/>
    <col min="6" max="6" width="8.85546875" style="2" bestFit="1" customWidth="1"/>
    <col min="7" max="8" width="9" style="2" customWidth="1"/>
    <col min="9" max="9" width="8.28515625" style="2" bestFit="1" customWidth="1"/>
    <col min="10" max="10" width="8.85546875" style="2" bestFit="1" customWidth="1"/>
    <col min="11" max="11" width="9.28515625" style="2" bestFit="1" customWidth="1"/>
    <col min="12" max="12" width="8.85546875" style="2" bestFit="1" customWidth="1"/>
    <col min="13" max="13" width="8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8.140625" style="2" customWidth="1"/>
    <col min="18" max="18" width="8.28515625" style="2" customWidth="1"/>
    <col min="19" max="19" width="7.140625" style="2" customWidth="1"/>
    <col min="20" max="20" width="18.140625" style="2" bestFit="1" customWidth="1"/>
    <col min="21" max="21" width="9.140625" style="2"/>
    <col min="22" max="22" width="10.140625" style="2" customWidth="1"/>
    <col min="23" max="23" width="9.140625" style="2"/>
    <col min="24" max="24" width="9.140625" style="2" customWidth="1"/>
    <col min="25" max="25" width="23.140625" style="2" customWidth="1"/>
    <col min="26" max="26" width="12.7109375" style="2" customWidth="1"/>
    <col min="27" max="27" width="19.28515625" style="2" customWidth="1"/>
    <col min="28" max="32" width="9.140625" style="2"/>
    <col min="33" max="33" width="7.5703125" style="2" customWidth="1"/>
    <col min="34" max="34" width="12.7109375" style="2" customWidth="1"/>
    <col min="35" max="16384" width="9.140625" style="2"/>
  </cols>
  <sheetData>
    <row r="1" spans="1:38" ht="15.7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1"/>
      <c r="V1" s="1"/>
      <c r="W1" s="1"/>
      <c r="X1" s="1"/>
      <c r="Y1" s="1"/>
    </row>
    <row r="2" spans="1:38">
      <c r="A2" s="36" t="s">
        <v>9</v>
      </c>
      <c r="F2" s="3" t="s">
        <v>18</v>
      </c>
      <c r="K2" s="3" t="s">
        <v>17</v>
      </c>
    </row>
    <row r="3" spans="1:38" ht="12.75" customHeight="1">
      <c r="A3" s="15" t="s">
        <v>3</v>
      </c>
      <c r="B3" s="6" t="s">
        <v>31</v>
      </c>
      <c r="C3" s="6"/>
      <c r="D3" s="6"/>
      <c r="F3" s="10" t="s">
        <v>68</v>
      </c>
      <c r="H3" s="17">
        <f>876.43+3+0.67</f>
        <v>880.09999999999991</v>
      </c>
      <c r="I3" s="4"/>
      <c r="K3" s="10" t="s">
        <v>68</v>
      </c>
      <c r="M3" s="17">
        <f>876.71+3+0.67</f>
        <v>880.38</v>
      </c>
      <c r="N3" s="4"/>
      <c r="R3" s="40" t="s">
        <v>36</v>
      </c>
      <c r="V3" s="2" t="s">
        <v>58</v>
      </c>
      <c r="W3" s="2">
        <v>876.47</v>
      </c>
      <c r="X3" s="2" t="s">
        <v>60</v>
      </c>
    </row>
    <row r="4" spans="1:38" ht="14.25" customHeight="1">
      <c r="A4" s="15" t="s">
        <v>32</v>
      </c>
      <c r="B4" s="9" t="s">
        <v>34</v>
      </c>
      <c r="C4" s="7"/>
      <c r="D4" s="7"/>
      <c r="F4" s="10" t="s">
        <v>16</v>
      </c>
      <c r="H4" s="2">
        <v>2.7</v>
      </c>
      <c r="I4" s="4" t="s">
        <v>10</v>
      </c>
      <c r="K4" s="10" t="s">
        <v>16</v>
      </c>
      <c r="M4" s="2">
        <v>2.7</v>
      </c>
      <c r="N4" s="4" t="s">
        <v>10</v>
      </c>
      <c r="R4" s="72">
        <f>36/12</f>
        <v>3</v>
      </c>
      <c r="W4" s="34">
        <v>876.75</v>
      </c>
      <c r="X4" s="34">
        <f>AVERAGE(W4,W5)</f>
        <v>876.71</v>
      </c>
    </row>
    <row r="5" spans="1:38" ht="16.5" customHeight="1">
      <c r="A5" s="15" t="s">
        <v>2</v>
      </c>
      <c r="B5" s="8" t="s">
        <v>33</v>
      </c>
      <c r="C5" s="8"/>
      <c r="D5" s="8"/>
      <c r="F5" s="4" t="s">
        <v>12</v>
      </c>
      <c r="K5" s="4" t="s">
        <v>12</v>
      </c>
      <c r="R5" s="40" t="s">
        <v>37</v>
      </c>
      <c r="V5" s="2" t="s">
        <v>59</v>
      </c>
      <c r="W5" s="34">
        <v>876.67</v>
      </c>
      <c r="X5" s="2" t="s">
        <v>61</v>
      </c>
      <c r="AI5" s="18"/>
      <c r="AJ5" s="17"/>
    </row>
    <row r="6" spans="1:38" ht="12" customHeight="1">
      <c r="B6" s="8" t="s">
        <v>35</v>
      </c>
      <c r="C6" s="8"/>
      <c r="D6" s="8"/>
      <c r="F6" s="5" t="s">
        <v>11</v>
      </c>
      <c r="H6" s="69">
        <v>11.2</v>
      </c>
      <c r="I6" s="4" t="s">
        <v>10</v>
      </c>
      <c r="J6" s="2" t="s">
        <v>62</v>
      </c>
      <c r="K6" s="5" t="s">
        <v>11</v>
      </c>
      <c r="M6" s="69">
        <v>11.5</v>
      </c>
      <c r="N6" s="4" t="s">
        <v>10</v>
      </c>
      <c r="O6" s="2" t="s">
        <v>62</v>
      </c>
      <c r="R6" s="73">
        <f>8/12</f>
        <v>0.66666666666666663</v>
      </c>
      <c r="W6" s="2">
        <v>876.39</v>
      </c>
      <c r="X6" s="2">
        <f>AVERAGE(W6,W3)</f>
        <v>876.43000000000006</v>
      </c>
    </row>
    <row r="7" spans="1:38" ht="15" customHeight="1">
      <c r="B7" s="8"/>
      <c r="C7" s="8"/>
      <c r="D7" s="8"/>
      <c r="F7" s="5" t="s">
        <v>13</v>
      </c>
      <c r="H7" s="16">
        <f>H3+H4-H6</f>
        <v>871.59999999999991</v>
      </c>
      <c r="I7" s="5" t="s">
        <v>10</v>
      </c>
      <c r="K7" s="5" t="s">
        <v>13</v>
      </c>
      <c r="M7" s="16">
        <f>M3+M4-M6</f>
        <v>871.58</v>
      </c>
      <c r="N7" s="5" t="s">
        <v>10</v>
      </c>
    </row>
    <row r="8" spans="1:38" ht="13.5" thickBot="1">
      <c r="A8" s="37" t="s">
        <v>18</v>
      </c>
      <c r="B8" s="49"/>
      <c r="C8" s="49"/>
      <c r="D8" s="4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38" ht="12.75" customHeight="1">
      <c r="A9" s="75" t="s">
        <v>19</v>
      </c>
      <c r="B9" s="50" t="s">
        <v>1</v>
      </c>
      <c r="C9" s="51">
        <v>41120</v>
      </c>
      <c r="D9" s="50" t="s">
        <v>1</v>
      </c>
      <c r="E9" s="51"/>
      <c r="F9" s="50" t="s">
        <v>1</v>
      </c>
      <c r="G9" s="51"/>
      <c r="H9" s="50" t="s">
        <v>1</v>
      </c>
      <c r="I9" s="51"/>
      <c r="J9" s="50" t="s">
        <v>1</v>
      </c>
      <c r="K9" s="51"/>
      <c r="L9" s="50" t="s">
        <v>1</v>
      </c>
      <c r="M9" s="51"/>
      <c r="N9" s="50" t="s">
        <v>1</v>
      </c>
      <c r="O9" s="51"/>
      <c r="P9" s="50" t="s">
        <v>1</v>
      </c>
      <c r="Q9" s="51"/>
      <c r="R9" s="50" t="s">
        <v>1</v>
      </c>
      <c r="S9" s="51"/>
      <c r="T9" s="77" t="s">
        <v>4</v>
      </c>
    </row>
    <row r="10" spans="1:38" ht="13.5" thickBot="1">
      <c r="A10" s="76"/>
      <c r="B10" s="52" t="s">
        <v>5</v>
      </c>
      <c r="C10" s="53">
        <v>2012</v>
      </c>
      <c r="D10" s="52" t="s">
        <v>5</v>
      </c>
      <c r="E10" s="53"/>
      <c r="F10" s="52" t="s">
        <v>5</v>
      </c>
      <c r="G10" s="53"/>
      <c r="H10" s="52" t="s">
        <v>5</v>
      </c>
      <c r="I10" s="53"/>
      <c r="J10" s="52" t="s">
        <v>5</v>
      </c>
      <c r="K10" s="53"/>
      <c r="L10" s="52" t="s">
        <v>5</v>
      </c>
      <c r="M10" s="53"/>
      <c r="N10" s="52" t="s">
        <v>5</v>
      </c>
      <c r="O10" s="53"/>
      <c r="P10" s="52" t="s">
        <v>5</v>
      </c>
      <c r="Q10" s="53"/>
      <c r="R10" s="52" t="s">
        <v>5</v>
      </c>
      <c r="S10" s="53"/>
      <c r="T10" s="78"/>
      <c r="Y10" s="31"/>
      <c r="Z10" s="24"/>
      <c r="AA10" s="25"/>
      <c r="AB10" s="25"/>
      <c r="AH10" s="80" t="s">
        <v>28</v>
      </c>
      <c r="AI10" s="81"/>
      <c r="AJ10" s="82"/>
    </row>
    <row r="11" spans="1:38" ht="15">
      <c r="A11" s="76"/>
      <c r="B11" s="41" t="s">
        <v>6</v>
      </c>
      <c r="C11" s="42" t="s">
        <v>7</v>
      </c>
      <c r="D11" s="50" t="s">
        <v>6</v>
      </c>
      <c r="E11" s="54" t="s">
        <v>7</v>
      </c>
      <c r="F11" s="50" t="s">
        <v>6</v>
      </c>
      <c r="G11" s="54" t="s">
        <v>7</v>
      </c>
      <c r="H11" s="50" t="s">
        <v>6</v>
      </c>
      <c r="I11" s="54" t="s">
        <v>7</v>
      </c>
      <c r="J11" s="50" t="s">
        <v>6</v>
      </c>
      <c r="K11" s="54" t="s">
        <v>7</v>
      </c>
      <c r="L11" s="50" t="s">
        <v>6</v>
      </c>
      <c r="M11" s="54" t="s">
        <v>7</v>
      </c>
      <c r="N11" s="50" t="s">
        <v>6</v>
      </c>
      <c r="O11" s="54" t="s">
        <v>7</v>
      </c>
      <c r="P11" s="50" t="s">
        <v>6</v>
      </c>
      <c r="Q11" s="54" t="s">
        <v>7</v>
      </c>
      <c r="R11" s="50" t="s">
        <v>6</v>
      </c>
      <c r="S11" s="54" t="s">
        <v>7</v>
      </c>
      <c r="T11" s="78"/>
      <c r="V11" s="74" t="s">
        <v>64</v>
      </c>
      <c r="Y11" s="26"/>
      <c r="Z11" s="24"/>
      <c r="AA11" s="24"/>
      <c r="AB11" s="26"/>
      <c r="AH11" s="11"/>
      <c r="AI11" s="12" t="s">
        <v>26</v>
      </c>
    </row>
    <row r="12" spans="1:38">
      <c r="A12" s="38">
        <v>-6</v>
      </c>
      <c r="B12" s="43">
        <v>4.3</v>
      </c>
      <c r="C12" s="44">
        <f>$H$3+$H$4-B12</f>
        <v>878.5</v>
      </c>
      <c r="D12" s="55"/>
      <c r="E12" s="56" t="str">
        <f>IF(D12="","-",$H$3+$H$4-D12)</f>
        <v>-</v>
      </c>
      <c r="F12" s="55"/>
      <c r="G12" s="56" t="str">
        <f>IF(F12="","-",$H$3+$H$4-F12)</f>
        <v>-</v>
      </c>
      <c r="H12" s="55"/>
      <c r="I12" s="56" t="str">
        <f>IF(H12="","-",$H$3+$H$4-H12)</f>
        <v>-</v>
      </c>
      <c r="J12" s="55"/>
      <c r="K12" s="56" t="str">
        <f>IF(J12="","-",$H$3+$H$4-J12)</f>
        <v>-</v>
      </c>
      <c r="L12" s="55"/>
      <c r="M12" s="56" t="str">
        <f>IF(L12="","-",$H$3+$H$4-L12)</f>
        <v>-</v>
      </c>
      <c r="N12" s="55"/>
      <c r="O12" s="56" t="str">
        <f>IF(N12="","-",$H$3+$H$4-N12)</f>
        <v>-</v>
      </c>
      <c r="P12" s="55"/>
      <c r="Q12" s="56" t="str">
        <f>IF(P12="","-",$H$3+$H$4-P12)</f>
        <v>-</v>
      </c>
      <c r="R12" s="55"/>
      <c r="S12" s="56" t="str">
        <f>IF(R12="","-",$H$3+$H$4-R12)</f>
        <v>-</v>
      </c>
      <c r="T12" s="60" t="s">
        <v>14</v>
      </c>
      <c r="V12" s="22"/>
      <c r="Y12" s="32"/>
      <c r="Z12" s="26"/>
      <c r="AA12" s="25"/>
      <c r="AB12" s="27"/>
      <c r="AH12" s="13" t="s">
        <v>29</v>
      </c>
      <c r="AI12" s="19">
        <f>772.69+6+0.67</f>
        <v>779.36</v>
      </c>
      <c r="AJ12" s="2">
        <v>0</v>
      </c>
      <c r="AK12" s="22"/>
      <c r="AL12" s="22"/>
    </row>
    <row r="13" spans="1:38">
      <c r="A13" s="38">
        <v>0</v>
      </c>
      <c r="B13" s="45">
        <v>6.4</v>
      </c>
      <c r="C13" s="44">
        <f t="shared" ref="C13:C76" si="0">$H$3+$H$4-B13</f>
        <v>876.4</v>
      </c>
      <c r="D13" s="55"/>
      <c r="E13" s="56" t="str">
        <f t="shared" ref="E13:E76" si="1">IF(D13="","-",$H$3+$H$4-D13)</f>
        <v>-</v>
      </c>
      <c r="F13" s="55"/>
      <c r="G13" s="56" t="str">
        <f t="shared" ref="G13:G76" si="2">IF(F13="","-",$H$3+$H$4-F13)</f>
        <v>-</v>
      </c>
      <c r="H13" s="55"/>
      <c r="I13" s="56" t="str">
        <f t="shared" ref="I13:I76" si="3">IF(H13="","-",$H$3+$H$4-H13)</f>
        <v>-</v>
      </c>
      <c r="J13" s="55"/>
      <c r="K13" s="56" t="str">
        <f t="shared" ref="K13:K76" si="4">IF(J13="","-",$H$3+$H$4-J13)</f>
        <v>-</v>
      </c>
      <c r="L13" s="55"/>
      <c r="M13" s="56" t="str">
        <f t="shared" ref="M13:M76" si="5">IF(L13="","-",$H$3+$H$4-L13)</f>
        <v>-</v>
      </c>
      <c r="N13" s="55"/>
      <c r="O13" s="56" t="str">
        <f t="shared" ref="O13:O76" si="6">IF(N13="","-",$H$3+$H$4-N13)</f>
        <v>-</v>
      </c>
      <c r="P13" s="55"/>
      <c r="Q13" s="56" t="str">
        <f t="shared" ref="Q13:Q76" si="7">IF(P13="","-",$H$3+$H$4-P13)</f>
        <v>-</v>
      </c>
      <c r="R13" s="55"/>
      <c r="S13" s="56" t="str">
        <f t="shared" ref="S13:S76" si="8">IF(R13="","-",$H$3+$H$4-R13)</f>
        <v>-</v>
      </c>
      <c r="T13" s="61" t="s">
        <v>24</v>
      </c>
      <c r="V13" s="22"/>
      <c r="W13" s="22"/>
      <c r="Y13" s="33"/>
      <c r="Z13" s="26"/>
      <c r="AA13" s="25"/>
      <c r="AB13" s="27"/>
      <c r="AH13" s="14" t="s">
        <v>20</v>
      </c>
      <c r="AI13" s="18">
        <f>776.28+6+0.67</f>
        <v>782.94999999999993</v>
      </c>
      <c r="AJ13" s="16">
        <f>A30</f>
        <v>180</v>
      </c>
      <c r="AK13" s="22"/>
      <c r="AL13" s="22"/>
    </row>
    <row r="14" spans="1:38">
      <c r="A14" s="38">
        <v>20</v>
      </c>
      <c r="B14" s="45">
        <v>8.9</v>
      </c>
      <c r="C14" s="44">
        <f t="shared" si="0"/>
        <v>873.9</v>
      </c>
      <c r="D14" s="55"/>
      <c r="E14" s="56" t="str">
        <f t="shared" si="1"/>
        <v>-</v>
      </c>
      <c r="F14" s="55"/>
      <c r="G14" s="56" t="str">
        <f t="shared" si="2"/>
        <v>-</v>
      </c>
      <c r="H14" s="55"/>
      <c r="I14" s="56" t="str">
        <f t="shared" si="3"/>
        <v>-</v>
      </c>
      <c r="J14" s="55"/>
      <c r="K14" s="56" t="str">
        <f t="shared" si="4"/>
        <v>-</v>
      </c>
      <c r="L14" s="55"/>
      <c r="M14" s="56" t="str">
        <f t="shared" si="5"/>
        <v>-</v>
      </c>
      <c r="N14" s="55"/>
      <c r="O14" s="56" t="str">
        <f t="shared" si="6"/>
        <v>-</v>
      </c>
      <c r="P14" s="55"/>
      <c r="Q14" s="56" t="str">
        <f t="shared" si="7"/>
        <v>-</v>
      </c>
      <c r="R14" s="55"/>
      <c r="S14" s="56" t="str">
        <f t="shared" si="8"/>
        <v>-</v>
      </c>
      <c r="T14" s="59"/>
      <c r="V14" s="22"/>
      <c r="W14" s="22"/>
      <c r="Y14" s="33"/>
      <c r="Z14" s="24"/>
      <c r="AA14" s="25"/>
      <c r="AB14" s="27"/>
      <c r="AH14" s="14" t="s">
        <v>21</v>
      </c>
      <c r="AI14" s="18">
        <f>779.51+6+0.67</f>
        <v>786.18</v>
      </c>
      <c r="AJ14" s="16">
        <f>A54</f>
        <v>382</v>
      </c>
      <c r="AK14" s="22"/>
      <c r="AL14" s="22"/>
    </row>
    <row r="15" spans="1:38">
      <c r="A15" s="38">
        <v>40</v>
      </c>
      <c r="B15" s="45">
        <v>9.8000000000000007</v>
      </c>
      <c r="C15" s="44">
        <f t="shared" si="0"/>
        <v>873</v>
      </c>
      <c r="D15" s="55"/>
      <c r="E15" s="56" t="str">
        <f t="shared" si="1"/>
        <v>-</v>
      </c>
      <c r="F15" s="55"/>
      <c r="G15" s="56" t="str">
        <f t="shared" si="2"/>
        <v>-</v>
      </c>
      <c r="H15" s="55"/>
      <c r="I15" s="56" t="str">
        <f t="shared" si="3"/>
        <v>-</v>
      </c>
      <c r="J15" s="55"/>
      <c r="K15" s="56" t="str">
        <f t="shared" si="4"/>
        <v>-</v>
      </c>
      <c r="L15" s="55"/>
      <c r="M15" s="56" t="str">
        <f t="shared" si="5"/>
        <v>-</v>
      </c>
      <c r="N15" s="55"/>
      <c r="O15" s="56" t="str">
        <f t="shared" si="6"/>
        <v>-</v>
      </c>
      <c r="P15" s="55"/>
      <c r="Q15" s="56" t="str">
        <f t="shared" si="7"/>
        <v>-</v>
      </c>
      <c r="R15" s="55"/>
      <c r="S15" s="56" t="str">
        <f t="shared" si="8"/>
        <v>-</v>
      </c>
      <c r="T15" s="59"/>
      <c r="V15" s="22"/>
      <c r="W15" s="22"/>
      <c r="Y15" s="33"/>
      <c r="Z15" s="24"/>
      <c r="AA15" s="25"/>
      <c r="AB15" s="27"/>
      <c r="AH15" s="14" t="s">
        <v>22</v>
      </c>
      <c r="AI15" s="18">
        <f>781.75+6+0.67</f>
        <v>788.42</v>
      </c>
      <c r="AJ15" s="16">
        <f>A77</f>
        <v>607</v>
      </c>
      <c r="AK15" s="22"/>
      <c r="AL15" s="22"/>
    </row>
    <row r="16" spans="1:38">
      <c r="A16" s="38">
        <v>43</v>
      </c>
      <c r="B16" s="45">
        <v>10</v>
      </c>
      <c r="C16" s="44">
        <f t="shared" si="0"/>
        <v>872.8</v>
      </c>
      <c r="D16" s="55"/>
      <c r="E16" s="56" t="str">
        <f t="shared" si="1"/>
        <v>-</v>
      </c>
      <c r="F16" s="55"/>
      <c r="G16" s="56" t="str">
        <f t="shared" si="2"/>
        <v>-</v>
      </c>
      <c r="H16" s="55"/>
      <c r="I16" s="56" t="str">
        <f t="shared" si="3"/>
        <v>-</v>
      </c>
      <c r="J16" s="55"/>
      <c r="K16" s="56" t="str">
        <f t="shared" si="4"/>
        <v>-</v>
      </c>
      <c r="L16" s="55"/>
      <c r="M16" s="56" t="str">
        <f t="shared" si="5"/>
        <v>-</v>
      </c>
      <c r="N16" s="55"/>
      <c r="O16" s="56" t="str">
        <f t="shared" si="6"/>
        <v>-</v>
      </c>
      <c r="P16" s="55"/>
      <c r="Q16" s="56" t="str">
        <f t="shared" si="7"/>
        <v>-</v>
      </c>
      <c r="R16" s="55"/>
      <c r="S16" s="56" t="str">
        <f t="shared" si="8"/>
        <v>-</v>
      </c>
      <c r="T16" s="59"/>
      <c r="V16" s="22"/>
      <c r="W16" s="22"/>
      <c r="Y16" s="33"/>
      <c r="Z16" s="24"/>
      <c r="AA16" s="25"/>
      <c r="AB16" s="27"/>
      <c r="AC16" s="2" t="s">
        <v>66</v>
      </c>
      <c r="AD16" s="2" t="s">
        <v>65</v>
      </c>
      <c r="AE16" s="2" t="s">
        <v>67</v>
      </c>
      <c r="AH16" s="14"/>
      <c r="AI16" s="18"/>
      <c r="AJ16" s="16"/>
      <c r="AK16" s="22"/>
      <c r="AL16" s="22"/>
    </row>
    <row r="17" spans="1:38">
      <c r="A17" s="38">
        <v>48</v>
      </c>
      <c r="B17" s="45">
        <v>10</v>
      </c>
      <c r="C17" s="44">
        <f t="shared" si="0"/>
        <v>872.8</v>
      </c>
      <c r="D17" s="55"/>
      <c r="E17" s="56" t="str">
        <f t="shared" si="1"/>
        <v>-</v>
      </c>
      <c r="F17" s="55"/>
      <c r="G17" s="56" t="str">
        <f t="shared" si="2"/>
        <v>-</v>
      </c>
      <c r="H17" s="55"/>
      <c r="I17" s="56" t="str">
        <f t="shared" si="3"/>
        <v>-</v>
      </c>
      <c r="J17" s="55"/>
      <c r="K17" s="56" t="str">
        <f t="shared" si="4"/>
        <v>-</v>
      </c>
      <c r="L17" s="55"/>
      <c r="M17" s="56" t="str">
        <f t="shared" si="5"/>
        <v>-</v>
      </c>
      <c r="N17" s="55"/>
      <c r="O17" s="56" t="str">
        <f t="shared" si="6"/>
        <v>-</v>
      </c>
      <c r="P17" s="55"/>
      <c r="Q17" s="56" t="str">
        <f t="shared" si="7"/>
        <v>-</v>
      </c>
      <c r="R17" s="55"/>
      <c r="S17" s="56" t="str">
        <f t="shared" si="8"/>
        <v>-</v>
      </c>
      <c r="T17" s="59" t="s">
        <v>38</v>
      </c>
      <c r="V17" s="16"/>
      <c r="W17" s="22"/>
      <c r="X17" s="35"/>
      <c r="Y17" s="33"/>
      <c r="Z17" s="24"/>
      <c r="AA17" s="25"/>
      <c r="AB17" s="27"/>
      <c r="AC17" s="16">
        <v>48</v>
      </c>
      <c r="AD17" s="22">
        <v>873.6</v>
      </c>
      <c r="AE17" s="35">
        <v>873.07</v>
      </c>
      <c r="AH17" s="14"/>
      <c r="AI17" s="18"/>
      <c r="AJ17" s="16"/>
      <c r="AK17" s="22"/>
      <c r="AL17" s="22"/>
    </row>
    <row r="18" spans="1:38">
      <c r="A18" s="38">
        <v>53</v>
      </c>
      <c r="B18" s="45">
        <v>10.6</v>
      </c>
      <c r="C18" s="44">
        <f t="shared" si="0"/>
        <v>872.19999999999993</v>
      </c>
      <c r="D18" s="55"/>
      <c r="E18" s="56" t="str">
        <f t="shared" si="1"/>
        <v>-</v>
      </c>
      <c r="F18" s="55"/>
      <c r="G18" s="56" t="str">
        <f t="shared" si="2"/>
        <v>-</v>
      </c>
      <c r="H18" s="55"/>
      <c r="I18" s="56" t="str">
        <f t="shared" si="3"/>
        <v>-</v>
      </c>
      <c r="J18" s="55"/>
      <c r="K18" s="56" t="str">
        <f t="shared" si="4"/>
        <v>-</v>
      </c>
      <c r="L18" s="55"/>
      <c r="M18" s="56" t="str">
        <f t="shared" si="5"/>
        <v>-</v>
      </c>
      <c r="N18" s="55"/>
      <c r="O18" s="56" t="str">
        <f t="shared" si="6"/>
        <v>-</v>
      </c>
      <c r="P18" s="55"/>
      <c r="Q18" s="56" t="str">
        <f t="shared" si="7"/>
        <v>-</v>
      </c>
      <c r="R18" s="55"/>
      <c r="S18" s="56" t="str">
        <f t="shared" si="8"/>
        <v>-</v>
      </c>
      <c r="T18" s="59"/>
      <c r="V18" s="16"/>
      <c r="W18" s="22"/>
      <c r="X18" s="35"/>
      <c r="Y18" s="33"/>
      <c r="Z18" s="24"/>
      <c r="AA18" s="25"/>
      <c r="AB18" s="27"/>
      <c r="AC18" s="16">
        <v>95</v>
      </c>
      <c r="AD18" s="22">
        <v>873.48</v>
      </c>
      <c r="AE18" s="35">
        <v>872.46</v>
      </c>
      <c r="AH18" s="14"/>
      <c r="AI18" s="18"/>
      <c r="AJ18" s="16"/>
      <c r="AK18" s="22"/>
      <c r="AL18" s="22"/>
    </row>
    <row r="19" spans="1:38">
      <c r="A19" s="38">
        <v>60</v>
      </c>
      <c r="B19" s="45">
        <v>11.4</v>
      </c>
      <c r="C19" s="44">
        <f t="shared" si="0"/>
        <v>871.4</v>
      </c>
      <c r="D19" s="55"/>
      <c r="E19" s="56" t="str">
        <f t="shared" si="1"/>
        <v>-</v>
      </c>
      <c r="F19" s="55"/>
      <c r="G19" s="56" t="str">
        <f t="shared" si="2"/>
        <v>-</v>
      </c>
      <c r="H19" s="55"/>
      <c r="I19" s="56" t="str">
        <f t="shared" si="3"/>
        <v>-</v>
      </c>
      <c r="J19" s="55"/>
      <c r="K19" s="56" t="str">
        <f t="shared" si="4"/>
        <v>-</v>
      </c>
      <c r="L19" s="55"/>
      <c r="M19" s="56" t="str">
        <f t="shared" si="5"/>
        <v>-</v>
      </c>
      <c r="N19" s="55"/>
      <c r="O19" s="56" t="str">
        <f t="shared" si="6"/>
        <v>-</v>
      </c>
      <c r="P19" s="55"/>
      <c r="Q19" s="56" t="str">
        <f t="shared" si="7"/>
        <v>-</v>
      </c>
      <c r="R19" s="55"/>
      <c r="S19" s="56" t="str">
        <f t="shared" si="8"/>
        <v>-</v>
      </c>
      <c r="T19" s="59"/>
      <c r="V19" s="16"/>
      <c r="W19" s="22"/>
      <c r="X19" s="35"/>
      <c r="Y19" s="33"/>
      <c r="Z19" s="24"/>
      <c r="AA19" s="25"/>
      <c r="AB19" s="27"/>
      <c r="AC19" s="16">
        <v>142</v>
      </c>
      <c r="AD19" s="22">
        <v>873.26</v>
      </c>
      <c r="AE19" s="35">
        <v>871.93</v>
      </c>
      <c r="AH19" s="14" t="s">
        <v>23</v>
      </c>
      <c r="AI19" s="18">
        <f>783.29+6+0.67</f>
        <v>789.95999999999992</v>
      </c>
      <c r="AJ19" s="16">
        <f>A104</f>
        <v>852</v>
      </c>
      <c r="AK19" s="22"/>
      <c r="AL19" s="22"/>
    </row>
    <row r="20" spans="1:38">
      <c r="A20" s="38">
        <v>80</v>
      </c>
      <c r="B20" s="45">
        <v>11.3</v>
      </c>
      <c r="C20" s="44">
        <f t="shared" si="0"/>
        <v>871.5</v>
      </c>
      <c r="D20" s="55"/>
      <c r="E20" s="56" t="str">
        <f t="shared" si="1"/>
        <v>-</v>
      </c>
      <c r="F20" s="55"/>
      <c r="G20" s="56" t="str">
        <f t="shared" si="2"/>
        <v>-</v>
      </c>
      <c r="H20" s="55"/>
      <c r="I20" s="56" t="str">
        <f t="shared" si="3"/>
        <v>-</v>
      </c>
      <c r="J20" s="55"/>
      <c r="K20" s="56" t="str">
        <f t="shared" si="4"/>
        <v>-</v>
      </c>
      <c r="L20" s="55"/>
      <c r="M20" s="56" t="str">
        <f t="shared" si="5"/>
        <v>-</v>
      </c>
      <c r="N20" s="55"/>
      <c r="O20" s="56" t="str">
        <f t="shared" si="6"/>
        <v>-</v>
      </c>
      <c r="P20" s="55"/>
      <c r="Q20" s="56" t="str">
        <f t="shared" si="7"/>
        <v>-</v>
      </c>
      <c r="R20" s="55"/>
      <c r="S20" s="56" t="str">
        <f t="shared" si="8"/>
        <v>-</v>
      </c>
      <c r="T20" s="59"/>
      <c r="V20" s="16"/>
      <c r="W20" s="22"/>
      <c r="X20" s="35"/>
      <c r="Y20" s="33"/>
      <c r="Z20" s="24"/>
      <c r="AA20" s="25"/>
      <c r="AB20" s="27"/>
      <c r="AC20" s="16">
        <v>188</v>
      </c>
      <c r="AD20" s="22">
        <v>873.04</v>
      </c>
      <c r="AE20" s="35">
        <v>871.48</v>
      </c>
      <c r="AH20" s="14" t="s">
        <v>15</v>
      </c>
      <c r="AI20" s="20">
        <f>783.85+6+0.67</f>
        <v>790.52</v>
      </c>
      <c r="AJ20" s="16">
        <f>A128</f>
        <v>1082</v>
      </c>
      <c r="AK20" s="22"/>
      <c r="AL20" s="22"/>
    </row>
    <row r="21" spans="1:38">
      <c r="A21" s="38">
        <v>90</v>
      </c>
      <c r="B21" s="45">
        <v>10.9</v>
      </c>
      <c r="C21" s="44">
        <f>$H$3+$H$4-B21</f>
        <v>871.9</v>
      </c>
      <c r="D21" s="55"/>
      <c r="E21" s="56" t="str">
        <f t="shared" si="1"/>
        <v>-</v>
      </c>
      <c r="F21" s="55"/>
      <c r="G21" s="56" t="str">
        <f t="shared" si="2"/>
        <v>-</v>
      </c>
      <c r="H21" s="55"/>
      <c r="I21" s="56" t="str">
        <f t="shared" si="3"/>
        <v>-</v>
      </c>
      <c r="J21" s="55"/>
      <c r="K21" s="56" t="str">
        <f t="shared" si="4"/>
        <v>-</v>
      </c>
      <c r="L21" s="55"/>
      <c r="M21" s="56" t="str">
        <f t="shared" si="5"/>
        <v>-</v>
      </c>
      <c r="N21" s="55"/>
      <c r="O21" s="56" t="str">
        <f t="shared" si="6"/>
        <v>-</v>
      </c>
      <c r="P21" s="55"/>
      <c r="Q21" s="56" t="str">
        <f t="shared" si="7"/>
        <v>-</v>
      </c>
      <c r="R21" s="55"/>
      <c r="S21" s="56" t="str">
        <f t="shared" si="8"/>
        <v>-</v>
      </c>
      <c r="T21" s="59"/>
      <c r="V21" s="16"/>
      <c r="W21" s="22"/>
      <c r="X21" s="35"/>
      <c r="Y21" s="33"/>
      <c r="Z21" s="24"/>
      <c r="AA21" s="25"/>
      <c r="AB21" s="27"/>
      <c r="AC21" s="16">
        <v>235</v>
      </c>
      <c r="AD21" s="22">
        <v>872.83</v>
      </c>
      <c r="AE21" s="35">
        <v>871.1</v>
      </c>
      <c r="AH21" s="14"/>
      <c r="AI21" s="20"/>
      <c r="AJ21" s="16"/>
      <c r="AK21" s="22"/>
      <c r="AL21" s="22"/>
    </row>
    <row r="22" spans="1:38">
      <c r="A22" s="38">
        <v>95</v>
      </c>
      <c r="B22" s="45">
        <v>10.5</v>
      </c>
      <c r="C22" s="44">
        <f t="shared" si="0"/>
        <v>872.3</v>
      </c>
      <c r="D22" s="55"/>
      <c r="E22" s="56" t="str">
        <f t="shared" si="1"/>
        <v>-</v>
      </c>
      <c r="F22" s="55"/>
      <c r="G22" s="56" t="str">
        <f t="shared" si="2"/>
        <v>-</v>
      </c>
      <c r="H22" s="55"/>
      <c r="I22" s="56" t="str">
        <f t="shared" si="3"/>
        <v>-</v>
      </c>
      <c r="J22" s="55"/>
      <c r="K22" s="56" t="str">
        <f t="shared" si="4"/>
        <v>-</v>
      </c>
      <c r="L22" s="55"/>
      <c r="M22" s="56" t="str">
        <f t="shared" si="5"/>
        <v>-</v>
      </c>
      <c r="N22" s="55"/>
      <c r="O22" s="56" t="str">
        <f t="shared" si="6"/>
        <v>-</v>
      </c>
      <c r="P22" s="55"/>
      <c r="Q22" s="56" t="str">
        <f t="shared" si="7"/>
        <v>-</v>
      </c>
      <c r="R22" s="55"/>
      <c r="S22" s="56" t="str">
        <f t="shared" si="8"/>
        <v>-</v>
      </c>
      <c r="T22" s="59" t="s">
        <v>39</v>
      </c>
      <c r="V22" s="16"/>
      <c r="W22" s="22"/>
      <c r="X22" s="35"/>
      <c r="Y22" s="33"/>
      <c r="Z22" s="24"/>
      <c r="AA22" s="25"/>
      <c r="AB22" s="27"/>
      <c r="AC22" s="16">
        <v>283</v>
      </c>
      <c r="AD22" s="22">
        <v>872.62</v>
      </c>
      <c r="AE22" s="35">
        <v>869.96</v>
      </c>
      <c r="AH22" s="14"/>
      <c r="AI22" s="20"/>
      <c r="AJ22" s="16"/>
      <c r="AK22" s="22"/>
      <c r="AL22" s="22"/>
    </row>
    <row r="23" spans="1:38">
      <c r="A23" s="38">
        <v>100</v>
      </c>
      <c r="B23" s="45">
        <v>11</v>
      </c>
      <c r="C23" s="44">
        <f t="shared" si="0"/>
        <v>871.8</v>
      </c>
      <c r="D23" s="55"/>
      <c r="E23" s="56" t="str">
        <f t="shared" si="1"/>
        <v>-</v>
      </c>
      <c r="F23" s="55"/>
      <c r="G23" s="56" t="str">
        <f t="shared" si="2"/>
        <v>-</v>
      </c>
      <c r="H23" s="55"/>
      <c r="I23" s="56" t="str">
        <f t="shared" si="3"/>
        <v>-</v>
      </c>
      <c r="J23" s="55"/>
      <c r="K23" s="56" t="str">
        <f t="shared" si="4"/>
        <v>-</v>
      </c>
      <c r="L23" s="55"/>
      <c r="M23" s="56" t="str">
        <f t="shared" si="5"/>
        <v>-</v>
      </c>
      <c r="N23" s="55"/>
      <c r="O23" s="56" t="str">
        <f t="shared" si="6"/>
        <v>-</v>
      </c>
      <c r="P23" s="55"/>
      <c r="Q23" s="56" t="str">
        <f t="shared" si="7"/>
        <v>-</v>
      </c>
      <c r="R23" s="55"/>
      <c r="S23" s="56" t="str">
        <f t="shared" si="8"/>
        <v>-</v>
      </c>
      <c r="T23" s="59"/>
      <c r="V23" s="16"/>
      <c r="W23" s="22"/>
      <c r="X23" s="35"/>
      <c r="Y23" s="33"/>
      <c r="Z23" s="24"/>
      <c r="AA23" s="25"/>
      <c r="AB23" s="27"/>
      <c r="AC23" s="16">
        <v>330</v>
      </c>
      <c r="AD23" s="22">
        <v>871.56</v>
      </c>
      <c r="AE23" s="35">
        <v>870.6</v>
      </c>
      <c r="AH23" s="14"/>
      <c r="AI23" s="20"/>
      <c r="AJ23" s="16"/>
      <c r="AK23" s="22"/>
      <c r="AL23" s="22"/>
    </row>
    <row r="24" spans="1:38">
      <c r="A24" s="38">
        <v>120</v>
      </c>
      <c r="B24" s="45">
        <v>11.1</v>
      </c>
      <c r="C24" s="44">
        <f t="shared" si="0"/>
        <v>871.69999999999993</v>
      </c>
      <c r="D24" s="55"/>
      <c r="E24" s="56" t="str">
        <f t="shared" si="1"/>
        <v>-</v>
      </c>
      <c r="F24" s="55"/>
      <c r="G24" s="56" t="str">
        <f t="shared" si="2"/>
        <v>-</v>
      </c>
      <c r="H24" s="55"/>
      <c r="I24" s="56" t="str">
        <f t="shared" si="3"/>
        <v>-</v>
      </c>
      <c r="J24" s="55"/>
      <c r="K24" s="56" t="str">
        <f t="shared" si="4"/>
        <v>-</v>
      </c>
      <c r="L24" s="55"/>
      <c r="M24" s="56" t="str">
        <f t="shared" si="5"/>
        <v>-</v>
      </c>
      <c r="N24" s="55"/>
      <c r="O24" s="56" t="str">
        <f t="shared" si="6"/>
        <v>-</v>
      </c>
      <c r="P24" s="55"/>
      <c r="Q24" s="56" t="str">
        <f t="shared" si="7"/>
        <v>-</v>
      </c>
      <c r="R24" s="55"/>
      <c r="S24" s="56" t="str">
        <f t="shared" si="8"/>
        <v>-</v>
      </c>
      <c r="T24" s="59"/>
      <c r="V24" s="16"/>
      <c r="W24" s="22"/>
      <c r="X24" s="35"/>
      <c r="Y24" s="33"/>
      <c r="Z24" s="24"/>
      <c r="AA24" s="25"/>
      <c r="AB24" s="27"/>
      <c r="AC24" s="16">
        <v>377</v>
      </c>
      <c r="AD24" s="22">
        <v>872.19</v>
      </c>
      <c r="AE24" s="35">
        <v>870.46</v>
      </c>
      <c r="AH24" s="14" t="s">
        <v>8</v>
      </c>
      <c r="AI24" s="18">
        <f>783.94+6+0.67</f>
        <v>790.61</v>
      </c>
      <c r="AJ24" s="16">
        <f>A137</f>
        <v>1171</v>
      </c>
      <c r="AK24" s="22"/>
      <c r="AL24" s="22"/>
    </row>
    <row r="25" spans="1:38">
      <c r="A25" s="38">
        <v>137</v>
      </c>
      <c r="B25" s="45">
        <v>10.8</v>
      </c>
      <c r="C25" s="44">
        <f t="shared" si="0"/>
        <v>872</v>
      </c>
      <c r="D25" s="55"/>
      <c r="E25" s="56" t="str">
        <f t="shared" si="1"/>
        <v>-</v>
      </c>
      <c r="F25" s="55"/>
      <c r="G25" s="56" t="str">
        <f t="shared" si="2"/>
        <v>-</v>
      </c>
      <c r="H25" s="55"/>
      <c r="I25" s="56" t="str">
        <f t="shared" si="3"/>
        <v>-</v>
      </c>
      <c r="J25" s="55"/>
      <c r="K25" s="56" t="str">
        <f t="shared" si="4"/>
        <v>-</v>
      </c>
      <c r="L25" s="55"/>
      <c r="M25" s="56" t="str">
        <f t="shared" si="5"/>
        <v>-</v>
      </c>
      <c r="N25" s="55"/>
      <c r="O25" s="56" t="str">
        <f t="shared" si="6"/>
        <v>-</v>
      </c>
      <c r="P25" s="55"/>
      <c r="Q25" s="56" t="str">
        <f t="shared" si="7"/>
        <v>-</v>
      </c>
      <c r="R25" s="55"/>
      <c r="S25" s="56" t="str">
        <f t="shared" si="8"/>
        <v>-</v>
      </c>
      <c r="T25" s="60"/>
      <c r="V25" s="16"/>
      <c r="W25" s="22"/>
      <c r="X25" s="35"/>
      <c r="Y25" s="33"/>
      <c r="Z25" s="24"/>
      <c r="AA25" s="25"/>
      <c r="AB25" s="27"/>
      <c r="AC25" s="16">
        <v>424</v>
      </c>
      <c r="AD25" s="22">
        <v>871.99</v>
      </c>
      <c r="AE25" s="35">
        <v>870.41</v>
      </c>
      <c r="AH25" s="2" t="s">
        <v>30</v>
      </c>
      <c r="AI25" s="18">
        <f>782+6+0.67</f>
        <v>788.67</v>
      </c>
      <c r="AJ25" s="16" t="e">
        <f>#REF!</f>
        <v>#REF!</v>
      </c>
      <c r="AK25" s="22"/>
      <c r="AL25" s="22"/>
    </row>
    <row r="26" spans="1:38">
      <c r="A26" s="38">
        <v>140</v>
      </c>
      <c r="B26" s="45">
        <v>10.5</v>
      </c>
      <c r="C26" s="44">
        <f t="shared" si="0"/>
        <v>872.3</v>
      </c>
      <c r="D26" s="55"/>
      <c r="E26" s="56" t="str">
        <f t="shared" si="1"/>
        <v>-</v>
      </c>
      <c r="F26" s="55"/>
      <c r="G26" s="56" t="str">
        <f t="shared" si="2"/>
        <v>-</v>
      </c>
      <c r="H26" s="55"/>
      <c r="I26" s="56" t="str">
        <f t="shared" si="3"/>
        <v>-</v>
      </c>
      <c r="J26" s="55"/>
      <c r="K26" s="56" t="str">
        <f t="shared" si="4"/>
        <v>-</v>
      </c>
      <c r="L26" s="55"/>
      <c r="M26" s="56" t="str">
        <f t="shared" si="5"/>
        <v>-</v>
      </c>
      <c r="N26" s="55"/>
      <c r="O26" s="56" t="str">
        <f t="shared" si="6"/>
        <v>-</v>
      </c>
      <c r="P26" s="55"/>
      <c r="Q26" s="56" t="str">
        <f t="shared" si="7"/>
        <v>-</v>
      </c>
      <c r="R26" s="55"/>
      <c r="S26" s="56" t="str">
        <f t="shared" si="8"/>
        <v>-</v>
      </c>
      <c r="T26" s="60"/>
      <c r="V26" s="16"/>
      <c r="W26" s="22"/>
      <c r="X26" s="35"/>
      <c r="Y26" s="33"/>
      <c r="Z26" s="24"/>
      <c r="AA26" s="25"/>
      <c r="AB26" s="27"/>
      <c r="AC26" s="16">
        <v>471</v>
      </c>
      <c r="AD26" s="22">
        <v>871.77</v>
      </c>
      <c r="AE26" s="35">
        <v>870.43</v>
      </c>
      <c r="AI26" s="18"/>
      <c r="AJ26" s="16"/>
      <c r="AK26" s="22"/>
      <c r="AL26" s="22"/>
    </row>
    <row r="27" spans="1:38">
      <c r="A27" s="38">
        <v>142</v>
      </c>
      <c r="B27" s="45">
        <v>10.4</v>
      </c>
      <c r="C27" s="44">
        <f t="shared" si="0"/>
        <v>872.4</v>
      </c>
      <c r="D27" s="55"/>
      <c r="E27" s="56" t="str">
        <f t="shared" si="1"/>
        <v>-</v>
      </c>
      <c r="F27" s="55"/>
      <c r="G27" s="56" t="str">
        <f t="shared" si="2"/>
        <v>-</v>
      </c>
      <c r="H27" s="55"/>
      <c r="I27" s="56" t="str">
        <f t="shared" si="3"/>
        <v>-</v>
      </c>
      <c r="J27" s="55"/>
      <c r="K27" s="56" t="str">
        <f t="shared" si="4"/>
        <v>-</v>
      </c>
      <c r="L27" s="55"/>
      <c r="M27" s="56" t="str">
        <f t="shared" si="5"/>
        <v>-</v>
      </c>
      <c r="N27" s="55"/>
      <c r="O27" s="56" t="str">
        <f t="shared" si="6"/>
        <v>-</v>
      </c>
      <c r="P27" s="55"/>
      <c r="Q27" s="56" t="str">
        <f t="shared" si="7"/>
        <v>-</v>
      </c>
      <c r="R27" s="55"/>
      <c r="S27" s="56" t="str">
        <f t="shared" si="8"/>
        <v>-</v>
      </c>
      <c r="T27" s="59" t="s">
        <v>40</v>
      </c>
      <c r="V27" s="16"/>
      <c r="W27" s="22"/>
      <c r="X27" s="35"/>
      <c r="Y27" s="33"/>
      <c r="Z27" s="24"/>
      <c r="AA27" s="25"/>
      <c r="AB27" s="27"/>
      <c r="AC27" s="16">
        <v>518</v>
      </c>
      <c r="AD27" s="22">
        <v>871.56</v>
      </c>
      <c r="AE27" s="35">
        <v>870.54</v>
      </c>
      <c r="AL27" s="22"/>
    </row>
    <row r="28" spans="1:38">
      <c r="A28" s="38">
        <v>147</v>
      </c>
      <c r="B28" s="45">
        <v>10.6</v>
      </c>
      <c r="C28" s="44">
        <f t="shared" si="0"/>
        <v>872.19999999999993</v>
      </c>
      <c r="D28" s="55"/>
      <c r="E28" s="56" t="str">
        <f t="shared" si="1"/>
        <v>-</v>
      </c>
      <c r="F28" s="55"/>
      <c r="G28" s="56" t="str">
        <f t="shared" si="2"/>
        <v>-</v>
      </c>
      <c r="H28" s="55"/>
      <c r="I28" s="56" t="str">
        <f t="shared" si="3"/>
        <v>-</v>
      </c>
      <c r="J28" s="55"/>
      <c r="K28" s="56" t="str">
        <f t="shared" si="4"/>
        <v>-</v>
      </c>
      <c r="L28" s="55"/>
      <c r="M28" s="56" t="str">
        <f t="shared" si="5"/>
        <v>-</v>
      </c>
      <c r="N28" s="55"/>
      <c r="O28" s="56" t="str">
        <f t="shared" si="6"/>
        <v>-</v>
      </c>
      <c r="P28" s="55"/>
      <c r="Q28" s="56" t="str">
        <f t="shared" si="7"/>
        <v>-</v>
      </c>
      <c r="R28" s="55"/>
      <c r="S28" s="56" t="str">
        <f t="shared" si="8"/>
        <v>-</v>
      </c>
      <c r="T28" s="59"/>
      <c r="V28" s="16"/>
      <c r="W28" s="22"/>
      <c r="X28" s="35"/>
      <c r="Y28" s="33"/>
      <c r="Z28" s="24"/>
      <c r="AA28" s="25"/>
      <c r="AB28" s="27"/>
      <c r="AC28" s="16">
        <v>565</v>
      </c>
      <c r="AD28" s="22">
        <v>871.35</v>
      </c>
      <c r="AE28" s="35">
        <v>870.67</v>
      </c>
      <c r="AL28" s="22"/>
    </row>
    <row r="29" spans="1:38">
      <c r="A29" s="38">
        <v>160</v>
      </c>
      <c r="B29" s="45">
        <v>10.6</v>
      </c>
      <c r="C29" s="44">
        <f t="shared" si="0"/>
        <v>872.19999999999993</v>
      </c>
      <c r="D29" s="55"/>
      <c r="E29" s="56" t="str">
        <f t="shared" si="1"/>
        <v>-</v>
      </c>
      <c r="F29" s="55"/>
      <c r="G29" s="56" t="str">
        <f t="shared" si="2"/>
        <v>-</v>
      </c>
      <c r="H29" s="55"/>
      <c r="I29" s="56" t="str">
        <f t="shared" si="3"/>
        <v>-</v>
      </c>
      <c r="J29" s="55"/>
      <c r="K29" s="56" t="str">
        <f t="shared" si="4"/>
        <v>-</v>
      </c>
      <c r="L29" s="55"/>
      <c r="M29" s="56" t="str">
        <f t="shared" si="5"/>
        <v>-</v>
      </c>
      <c r="N29" s="55"/>
      <c r="O29" s="56" t="str">
        <f t="shared" si="6"/>
        <v>-</v>
      </c>
      <c r="P29" s="55"/>
      <c r="Q29" s="56" t="str">
        <f t="shared" si="7"/>
        <v>-</v>
      </c>
      <c r="R29" s="55"/>
      <c r="S29" s="56" t="str">
        <f t="shared" si="8"/>
        <v>-</v>
      </c>
      <c r="T29" s="59"/>
      <c r="V29" s="16"/>
      <c r="W29" s="22"/>
      <c r="X29" s="35"/>
      <c r="Y29" s="33"/>
      <c r="Z29" s="24"/>
      <c r="AA29" s="25"/>
      <c r="AB29" s="27"/>
      <c r="AC29" s="16">
        <v>612</v>
      </c>
      <c r="AD29" s="22">
        <v>871.14</v>
      </c>
      <c r="AE29" s="35">
        <v>870.07</v>
      </c>
      <c r="AH29" s="80" t="s">
        <v>27</v>
      </c>
      <c r="AI29" s="81"/>
      <c r="AJ29" s="82"/>
      <c r="AL29" s="22"/>
    </row>
    <row r="30" spans="1:38" ht="15">
      <c r="A30" s="38">
        <v>180</v>
      </c>
      <c r="B30" s="45">
        <v>10.6</v>
      </c>
      <c r="C30" s="44">
        <f t="shared" si="0"/>
        <v>872.19999999999993</v>
      </c>
      <c r="D30" s="55"/>
      <c r="E30" s="56" t="str">
        <f t="shared" si="1"/>
        <v>-</v>
      </c>
      <c r="F30" s="55"/>
      <c r="G30" s="56" t="str">
        <f t="shared" si="2"/>
        <v>-</v>
      </c>
      <c r="H30" s="55"/>
      <c r="I30" s="56" t="str">
        <f t="shared" si="3"/>
        <v>-</v>
      </c>
      <c r="J30" s="55"/>
      <c r="K30" s="56" t="str">
        <f t="shared" si="4"/>
        <v>-</v>
      </c>
      <c r="L30" s="55"/>
      <c r="M30" s="56" t="str">
        <f t="shared" si="5"/>
        <v>-</v>
      </c>
      <c r="N30" s="55"/>
      <c r="O30" s="56" t="str">
        <f t="shared" si="6"/>
        <v>-</v>
      </c>
      <c r="P30" s="55"/>
      <c r="Q30" s="56" t="str">
        <f t="shared" si="7"/>
        <v>-</v>
      </c>
      <c r="R30" s="55"/>
      <c r="S30" s="56" t="str">
        <f t="shared" si="8"/>
        <v>-</v>
      </c>
      <c r="T30" s="61"/>
      <c r="V30" s="16"/>
      <c r="W30" s="22"/>
      <c r="X30" s="35"/>
      <c r="Y30" s="33"/>
      <c r="Z30" s="24"/>
      <c r="AA30" s="25"/>
      <c r="AB30" s="27"/>
      <c r="AC30" s="16">
        <v>659</v>
      </c>
      <c r="AD30" s="22">
        <v>870.07</v>
      </c>
      <c r="AE30" s="35">
        <v>871.14</v>
      </c>
      <c r="AH30" s="11"/>
      <c r="AI30" s="12" t="s">
        <v>26</v>
      </c>
      <c r="AL30" s="22"/>
    </row>
    <row r="31" spans="1:38">
      <c r="A31" s="38">
        <v>183</v>
      </c>
      <c r="B31" s="45">
        <v>10.3</v>
      </c>
      <c r="C31" s="44">
        <f t="shared" si="0"/>
        <v>872.5</v>
      </c>
      <c r="D31" s="55"/>
      <c r="E31" s="56" t="str">
        <f t="shared" si="1"/>
        <v>-</v>
      </c>
      <c r="F31" s="55"/>
      <c r="G31" s="56" t="str">
        <f t="shared" si="2"/>
        <v>-</v>
      </c>
      <c r="H31" s="55"/>
      <c r="I31" s="56" t="str">
        <f t="shared" si="3"/>
        <v>-</v>
      </c>
      <c r="J31" s="55"/>
      <c r="K31" s="56" t="str">
        <f t="shared" si="4"/>
        <v>-</v>
      </c>
      <c r="L31" s="55"/>
      <c r="M31" s="56" t="str">
        <f t="shared" si="5"/>
        <v>-</v>
      </c>
      <c r="N31" s="55"/>
      <c r="O31" s="56" t="str">
        <f t="shared" si="6"/>
        <v>-</v>
      </c>
      <c r="P31" s="55"/>
      <c r="Q31" s="56" t="str">
        <f t="shared" si="7"/>
        <v>-</v>
      </c>
      <c r="R31" s="55"/>
      <c r="S31" s="56" t="str">
        <f t="shared" si="8"/>
        <v>-</v>
      </c>
      <c r="T31" s="59"/>
      <c r="V31" s="16"/>
      <c r="W31" s="22"/>
      <c r="X31" s="35"/>
      <c r="Y31" s="33"/>
      <c r="Z31" s="25"/>
      <c r="AA31" s="25"/>
      <c r="AB31" s="27"/>
      <c r="AC31" s="16">
        <v>705</v>
      </c>
      <c r="AD31" s="22">
        <v>870.67</v>
      </c>
      <c r="AE31" s="35">
        <v>871.35</v>
      </c>
      <c r="AH31" s="13" t="s">
        <v>29</v>
      </c>
      <c r="AI31" s="13">
        <f>771.45+6+0.67</f>
        <v>778.12</v>
      </c>
      <c r="AJ31" s="2">
        <f>0</f>
        <v>0</v>
      </c>
      <c r="AL31" s="22"/>
    </row>
    <row r="32" spans="1:38">
      <c r="A32" s="38">
        <v>188</v>
      </c>
      <c r="B32" s="45">
        <v>10.1</v>
      </c>
      <c r="C32" s="44">
        <f t="shared" si="0"/>
        <v>872.69999999999993</v>
      </c>
      <c r="D32" s="55"/>
      <c r="E32" s="56" t="str">
        <f t="shared" si="1"/>
        <v>-</v>
      </c>
      <c r="F32" s="55"/>
      <c r="G32" s="56" t="str">
        <f t="shared" si="2"/>
        <v>-</v>
      </c>
      <c r="H32" s="55"/>
      <c r="I32" s="56" t="str">
        <f t="shared" si="3"/>
        <v>-</v>
      </c>
      <c r="J32" s="55"/>
      <c r="K32" s="56" t="str">
        <f t="shared" si="4"/>
        <v>-</v>
      </c>
      <c r="L32" s="55"/>
      <c r="M32" s="56" t="str">
        <f t="shared" si="5"/>
        <v>-</v>
      </c>
      <c r="N32" s="55"/>
      <c r="O32" s="56" t="str">
        <f t="shared" si="6"/>
        <v>-</v>
      </c>
      <c r="P32" s="55"/>
      <c r="Q32" s="56" t="str">
        <f t="shared" si="7"/>
        <v>-</v>
      </c>
      <c r="R32" s="55"/>
      <c r="S32" s="56" t="str">
        <f t="shared" si="8"/>
        <v>-</v>
      </c>
      <c r="T32" s="59" t="s">
        <v>41</v>
      </c>
      <c r="V32" s="16"/>
      <c r="W32" s="22"/>
      <c r="X32" s="35"/>
      <c r="Y32" s="33"/>
      <c r="Z32" s="25"/>
      <c r="AA32" s="25"/>
      <c r="AB32" s="27"/>
      <c r="AC32" s="16">
        <v>753</v>
      </c>
      <c r="AD32" s="22">
        <v>870.54</v>
      </c>
      <c r="AE32" s="35">
        <v>871.56</v>
      </c>
      <c r="AH32" s="13"/>
      <c r="AI32" s="13"/>
      <c r="AL32" s="22"/>
    </row>
    <row r="33" spans="1:38">
      <c r="A33" s="38">
        <v>193</v>
      </c>
      <c r="B33" s="45">
        <v>10.4</v>
      </c>
      <c r="C33" s="44">
        <f t="shared" si="0"/>
        <v>872.4</v>
      </c>
      <c r="D33" s="55"/>
      <c r="E33" s="56" t="str">
        <f t="shared" si="1"/>
        <v>-</v>
      </c>
      <c r="F33" s="55"/>
      <c r="G33" s="56" t="str">
        <f t="shared" si="2"/>
        <v>-</v>
      </c>
      <c r="H33" s="55"/>
      <c r="I33" s="56" t="str">
        <f t="shared" si="3"/>
        <v>-</v>
      </c>
      <c r="J33" s="55"/>
      <c r="K33" s="56" t="str">
        <f t="shared" si="4"/>
        <v>-</v>
      </c>
      <c r="L33" s="55"/>
      <c r="M33" s="56" t="str">
        <f t="shared" si="5"/>
        <v>-</v>
      </c>
      <c r="N33" s="55"/>
      <c r="O33" s="56" t="str">
        <f t="shared" si="6"/>
        <v>-</v>
      </c>
      <c r="P33" s="55"/>
      <c r="Q33" s="56" t="str">
        <f t="shared" si="7"/>
        <v>-</v>
      </c>
      <c r="R33" s="55"/>
      <c r="S33" s="56" t="str">
        <f t="shared" si="8"/>
        <v>-</v>
      </c>
      <c r="T33" s="59"/>
      <c r="V33" s="16"/>
      <c r="W33" s="22"/>
      <c r="X33" s="35"/>
      <c r="Y33" s="33"/>
      <c r="Z33" s="25"/>
      <c r="AA33" s="25"/>
      <c r="AB33" s="27"/>
      <c r="AC33" s="16">
        <v>800</v>
      </c>
      <c r="AD33" s="22">
        <v>870.43</v>
      </c>
      <c r="AE33" s="35">
        <v>871.77</v>
      </c>
      <c r="AH33" s="13"/>
      <c r="AI33" s="13"/>
      <c r="AL33" s="22"/>
    </row>
    <row r="34" spans="1:38">
      <c r="A34" s="38">
        <v>200</v>
      </c>
      <c r="B34" s="45">
        <v>10.4</v>
      </c>
      <c r="C34" s="44">
        <f t="shared" si="0"/>
        <v>872.4</v>
      </c>
      <c r="D34" s="55"/>
      <c r="E34" s="56" t="str">
        <f t="shared" si="1"/>
        <v>-</v>
      </c>
      <c r="F34" s="55"/>
      <c r="G34" s="56" t="str">
        <f t="shared" si="2"/>
        <v>-</v>
      </c>
      <c r="H34" s="55"/>
      <c r="I34" s="56" t="str">
        <f t="shared" si="3"/>
        <v>-</v>
      </c>
      <c r="J34" s="55"/>
      <c r="K34" s="56" t="str">
        <f t="shared" si="4"/>
        <v>-</v>
      </c>
      <c r="L34" s="55"/>
      <c r="M34" s="56" t="str">
        <f t="shared" si="5"/>
        <v>-</v>
      </c>
      <c r="N34" s="55"/>
      <c r="O34" s="56" t="str">
        <f t="shared" si="6"/>
        <v>-</v>
      </c>
      <c r="P34" s="55"/>
      <c r="Q34" s="56" t="str">
        <f t="shared" si="7"/>
        <v>-</v>
      </c>
      <c r="R34" s="55"/>
      <c r="S34" s="56" t="str">
        <f t="shared" si="8"/>
        <v>-</v>
      </c>
      <c r="T34" s="59"/>
      <c r="V34" s="16"/>
      <c r="W34" s="22"/>
      <c r="X34" s="35"/>
      <c r="Y34" s="33"/>
      <c r="Z34" s="25"/>
      <c r="AA34" s="25"/>
      <c r="AB34" s="27"/>
      <c r="AC34" s="16">
        <v>847</v>
      </c>
      <c r="AD34" s="22">
        <v>870.41</v>
      </c>
      <c r="AE34" s="35">
        <v>871.99</v>
      </c>
      <c r="AH34" s="14" t="s">
        <v>20</v>
      </c>
      <c r="AI34" s="2">
        <f>775.07+6+0.67</f>
        <v>781.74</v>
      </c>
      <c r="AJ34" s="16">
        <f>A30</f>
        <v>180</v>
      </c>
      <c r="AL34" s="22"/>
    </row>
    <row r="35" spans="1:38">
      <c r="A35" s="38">
        <v>220</v>
      </c>
      <c r="B35" s="45">
        <v>10.1</v>
      </c>
      <c r="C35" s="44">
        <f t="shared" si="0"/>
        <v>872.69999999999993</v>
      </c>
      <c r="D35" s="55"/>
      <c r="E35" s="56" t="str">
        <f t="shared" si="1"/>
        <v>-</v>
      </c>
      <c r="F35" s="55"/>
      <c r="G35" s="56" t="str">
        <f t="shared" si="2"/>
        <v>-</v>
      </c>
      <c r="H35" s="55"/>
      <c r="I35" s="56" t="str">
        <f t="shared" si="3"/>
        <v>-</v>
      </c>
      <c r="J35" s="55"/>
      <c r="K35" s="56" t="str">
        <f t="shared" si="4"/>
        <v>-</v>
      </c>
      <c r="L35" s="55"/>
      <c r="M35" s="56" t="str">
        <f t="shared" si="5"/>
        <v>-</v>
      </c>
      <c r="N35" s="55"/>
      <c r="O35" s="56" t="str">
        <f t="shared" si="6"/>
        <v>-</v>
      </c>
      <c r="P35" s="55"/>
      <c r="Q35" s="56" t="str">
        <f t="shared" si="7"/>
        <v>-</v>
      </c>
      <c r="R35" s="55"/>
      <c r="S35" s="56" t="str">
        <f t="shared" si="8"/>
        <v>-</v>
      </c>
      <c r="T35" s="59"/>
      <c r="V35" s="16"/>
      <c r="W35" s="22"/>
      <c r="X35" s="35"/>
      <c r="Y35" s="33"/>
      <c r="Z35" s="25"/>
      <c r="AA35" s="25"/>
      <c r="AB35" s="27"/>
      <c r="AC35" s="16">
        <v>894</v>
      </c>
      <c r="AD35" s="22">
        <v>870.46</v>
      </c>
      <c r="AE35" s="35">
        <v>872.19</v>
      </c>
      <c r="AH35" s="14"/>
      <c r="AJ35" s="16"/>
      <c r="AL35" s="22"/>
    </row>
    <row r="36" spans="1:38">
      <c r="A36" s="38">
        <v>230</v>
      </c>
      <c r="B36" s="45">
        <v>10.199999999999999</v>
      </c>
      <c r="C36" s="44">
        <f t="shared" si="0"/>
        <v>872.59999999999991</v>
      </c>
      <c r="D36" s="55"/>
      <c r="E36" s="56" t="str">
        <f t="shared" si="1"/>
        <v>-</v>
      </c>
      <c r="F36" s="55"/>
      <c r="G36" s="56" t="str">
        <f t="shared" si="2"/>
        <v>-</v>
      </c>
      <c r="H36" s="55"/>
      <c r="I36" s="56" t="str">
        <f t="shared" si="3"/>
        <v>-</v>
      </c>
      <c r="J36" s="55"/>
      <c r="K36" s="56" t="str">
        <f t="shared" si="4"/>
        <v>-</v>
      </c>
      <c r="L36" s="55"/>
      <c r="M36" s="56" t="str">
        <f t="shared" si="5"/>
        <v>-</v>
      </c>
      <c r="N36" s="55"/>
      <c r="O36" s="56" t="str">
        <f t="shared" si="6"/>
        <v>-</v>
      </c>
      <c r="P36" s="55"/>
      <c r="Q36" s="56" t="str">
        <f t="shared" si="7"/>
        <v>-</v>
      </c>
      <c r="R36" s="55"/>
      <c r="S36" s="56" t="str">
        <f t="shared" si="8"/>
        <v>-</v>
      </c>
      <c r="T36" s="59"/>
      <c r="V36" s="16"/>
      <c r="W36" s="22"/>
      <c r="X36" s="35"/>
      <c r="Y36" s="33"/>
      <c r="Z36" s="25"/>
      <c r="AA36" s="25"/>
      <c r="AB36" s="27"/>
      <c r="AC36" s="16">
        <v>940</v>
      </c>
      <c r="AD36" s="22">
        <v>870.6</v>
      </c>
      <c r="AE36" s="35">
        <v>871.56</v>
      </c>
      <c r="AH36" s="14"/>
      <c r="AJ36" s="16"/>
      <c r="AL36" s="22"/>
    </row>
    <row r="37" spans="1:38">
      <c r="A37" s="38">
        <v>235</v>
      </c>
      <c r="B37" s="45">
        <v>10.1</v>
      </c>
      <c r="C37" s="44">
        <f t="shared" si="0"/>
        <v>872.69999999999993</v>
      </c>
      <c r="D37" s="55"/>
      <c r="E37" s="56" t="str">
        <f t="shared" si="1"/>
        <v>-</v>
      </c>
      <c r="F37" s="55"/>
      <c r="G37" s="56" t="str">
        <f t="shared" si="2"/>
        <v>-</v>
      </c>
      <c r="H37" s="55"/>
      <c r="I37" s="56" t="str">
        <f t="shared" si="3"/>
        <v>-</v>
      </c>
      <c r="J37" s="55"/>
      <c r="K37" s="56" t="str">
        <f t="shared" si="4"/>
        <v>-</v>
      </c>
      <c r="L37" s="55"/>
      <c r="M37" s="56" t="str">
        <f t="shared" si="5"/>
        <v>-</v>
      </c>
      <c r="N37" s="55"/>
      <c r="O37" s="56" t="str">
        <f t="shared" si="6"/>
        <v>-</v>
      </c>
      <c r="P37" s="55"/>
      <c r="Q37" s="56" t="str">
        <f t="shared" si="7"/>
        <v>-</v>
      </c>
      <c r="R37" s="55"/>
      <c r="S37" s="56" t="str">
        <f t="shared" si="8"/>
        <v>-</v>
      </c>
      <c r="T37" s="59" t="s">
        <v>42</v>
      </c>
      <c r="V37" s="16"/>
      <c r="W37" s="22"/>
      <c r="X37" s="35"/>
      <c r="Y37" s="33"/>
      <c r="Z37" s="25"/>
      <c r="AA37" s="25"/>
      <c r="AB37" s="27"/>
      <c r="AC37" s="16">
        <v>988</v>
      </c>
      <c r="AD37" s="22">
        <v>869.96</v>
      </c>
      <c r="AE37" s="35">
        <v>872.62</v>
      </c>
      <c r="AH37" s="14"/>
      <c r="AJ37" s="16"/>
      <c r="AL37" s="22"/>
    </row>
    <row r="38" spans="1:38">
      <c r="A38" s="38">
        <v>240</v>
      </c>
      <c r="B38" s="45">
        <v>10.1</v>
      </c>
      <c r="C38" s="44">
        <f t="shared" si="0"/>
        <v>872.69999999999993</v>
      </c>
      <c r="D38" s="55"/>
      <c r="E38" s="56" t="str">
        <f t="shared" si="1"/>
        <v>-</v>
      </c>
      <c r="F38" s="55"/>
      <c r="G38" s="56" t="str">
        <f t="shared" si="2"/>
        <v>-</v>
      </c>
      <c r="H38" s="55"/>
      <c r="I38" s="56" t="str">
        <f t="shared" si="3"/>
        <v>-</v>
      </c>
      <c r="J38" s="55"/>
      <c r="K38" s="56" t="str">
        <f t="shared" si="4"/>
        <v>-</v>
      </c>
      <c r="L38" s="55"/>
      <c r="M38" s="56" t="str">
        <f t="shared" si="5"/>
        <v>-</v>
      </c>
      <c r="N38" s="55"/>
      <c r="O38" s="56" t="str">
        <f t="shared" si="6"/>
        <v>-</v>
      </c>
      <c r="P38" s="55"/>
      <c r="Q38" s="56" t="str">
        <f t="shared" si="7"/>
        <v>-</v>
      </c>
      <c r="R38" s="55"/>
      <c r="S38" s="56" t="str">
        <f t="shared" si="8"/>
        <v>-</v>
      </c>
      <c r="T38" s="61"/>
      <c r="V38" s="16"/>
      <c r="W38" s="22"/>
      <c r="X38" s="35"/>
      <c r="Y38" s="33"/>
      <c r="Z38" s="28"/>
      <c r="AA38" s="25"/>
      <c r="AB38" s="27"/>
      <c r="AC38" s="16">
        <v>1035</v>
      </c>
      <c r="AD38" s="22">
        <v>871.1</v>
      </c>
      <c r="AE38" s="35">
        <v>872.83</v>
      </c>
      <c r="AH38" s="14" t="s">
        <v>21</v>
      </c>
      <c r="AI38" s="17">
        <f>778.29+6+0.67</f>
        <v>784.95999999999992</v>
      </c>
      <c r="AJ38" s="16">
        <f>A54</f>
        <v>382</v>
      </c>
      <c r="AL38" s="22"/>
    </row>
    <row r="39" spans="1:38">
      <c r="A39" s="38">
        <v>260</v>
      </c>
      <c r="B39" s="45">
        <v>9.6999999999999993</v>
      </c>
      <c r="C39" s="44">
        <f t="shared" si="0"/>
        <v>873.09999999999991</v>
      </c>
      <c r="D39" s="55"/>
      <c r="E39" s="56" t="str">
        <f t="shared" si="1"/>
        <v>-</v>
      </c>
      <c r="F39" s="55"/>
      <c r="G39" s="56" t="str">
        <f t="shared" si="2"/>
        <v>-</v>
      </c>
      <c r="H39" s="55"/>
      <c r="I39" s="56" t="str">
        <f t="shared" si="3"/>
        <v>-</v>
      </c>
      <c r="J39" s="55"/>
      <c r="K39" s="56" t="str">
        <f t="shared" si="4"/>
        <v>-</v>
      </c>
      <c r="L39" s="55"/>
      <c r="M39" s="56" t="str">
        <f t="shared" si="5"/>
        <v>-</v>
      </c>
      <c r="N39" s="55"/>
      <c r="O39" s="56" t="str">
        <f t="shared" si="6"/>
        <v>-</v>
      </c>
      <c r="P39" s="55"/>
      <c r="Q39" s="56" t="str">
        <f t="shared" si="7"/>
        <v>-</v>
      </c>
      <c r="R39" s="55"/>
      <c r="S39" s="56" t="str">
        <f t="shared" si="8"/>
        <v>-</v>
      </c>
      <c r="T39" s="61"/>
      <c r="V39" s="16"/>
      <c r="W39" s="22"/>
      <c r="X39" s="35"/>
      <c r="Y39" s="33"/>
      <c r="Z39" s="28"/>
      <c r="AA39" s="25"/>
      <c r="AB39" s="27"/>
      <c r="AC39" s="16">
        <v>1082</v>
      </c>
      <c r="AD39" s="22">
        <v>871.48</v>
      </c>
      <c r="AE39" s="35">
        <v>873.04</v>
      </c>
      <c r="AH39" s="14"/>
      <c r="AI39" s="17"/>
      <c r="AJ39" s="16"/>
      <c r="AL39" s="22"/>
    </row>
    <row r="40" spans="1:38">
      <c r="A40" s="38">
        <v>278</v>
      </c>
      <c r="B40" s="45">
        <v>10.199999999999999</v>
      </c>
      <c r="C40" s="44">
        <f t="shared" si="0"/>
        <v>872.59999999999991</v>
      </c>
      <c r="D40" s="55"/>
      <c r="E40" s="56" t="str">
        <f t="shared" si="1"/>
        <v>-</v>
      </c>
      <c r="F40" s="55"/>
      <c r="G40" s="56" t="str">
        <f t="shared" si="2"/>
        <v>-</v>
      </c>
      <c r="H40" s="55"/>
      <c r="I40" s="56" t="str">
        <f t="shared" si="3"/>
        <v>-</v>
      </c>
      <c r="J40" s="55"/>
      <c r="K40" s="56" t="str">
        <f t="shared" si="4"/>
        <v>-</v>
      </c>
      <c r="L40" s="55"/>
      <c r="M40" s="56" t="str">
        <f t="shared" si="5"/>
        <v>-</v>
      </c>
      <c r="N40" s="55"/>
      <c r="O40" s="56" t="str">
        <f t="shared" si="6"/>
        <v>-</v>
      </c>
      <c r="P40" s="55"/>
      <c r="Q40" s="56" t="str">
        <f t="shared" si="7"/>
        <v>-</v>
      </c>
      <c r="R40" s="55"/>
      <c r="S40" s="56" t="str">
        <f t="shared" si="8"/>
        <v>-</v>
      </c>
      <c r="T40" s="59"/>
      <c r="V40" s="16"/>
      <c r="W40" s="22"/>
      <c r="X40" s="35"/>
      <c r="Y40" s="33"/>
      <c r="Z40" s="26"/>
      <c r="AA40" s="25"/>
      <c r="AB40" s="27"/>
      <c r="AC40" s="16">
        <v>1129</v>
      </c>
      <c r="AD40" s="22">
        <v>871.93</v>
      </c>
      <c r="AE40" s="35">
        <v>873.26</v>
      </c>
      <c r="AH40" s="14" t="s">
        <v>22</v>
      </c>
      <c r="AI40" s="17">
        <f>780.52+6+0.67</f>
        <v>787.18999999999994</v>
      </c>
      <c r="AJ40" s="16">
        <f>A77</f>
        <v>607</v>
      </c>
      <c r="AL40" s="22"/>
    </row>
    <row r="41" spans="1:38">
      <c r="A41" s="38">
        <v>280</v>
      </c>
      <c r="B41" s="45">
        <v>10.199999999999999</v>
      </c>
      <c r="C41" s="44">
        <f t="shared" si="0"/>
        <v>872.59999999999991</v>
      </c>
      <c r="D41" s="55"/>
      <c r="E41" s="56" t="str">
        <f t="shared" si="1"/>
        <v>-</v>
      </c>
      <c r="F41" s="55"/>
      <c r="G41" s="56" t="str">
        <f t="shared" si="2"/>
        <v>-</v>
      </c>
      <c r="H41" s="55"/>
      <c r="I41" s="56" t="str">
        <f t="shared" si="3"/>
        <v>-</v>
      </c>
      <c r="J41" s="55"/>
      <c r="K41" s="56" t="str">
        <f t="shared" si="4"/>
        <v>-</v>
      </c>
      <c r="L41" s="55"/>
      <c r="M41" s="56" t="str">
        <f t="shared" si="5"/>
        <v>-</v>
      </c>
      <c r="N41" s="55"/>
      <c r="O41" s="56" t="str">
        <f t="shared" si="6"/>
        <v>-</v>
      </c>
      <c r="P41" s="55"/>
      <c r="Q41" s="56" t="str">
        <f t="shared" si="7"/>
        <v>-</v>
      </c>
      <c r="R41" s="55"/>
      <c r="S41" s="56" t="str">
        <f t="shared" si="8"/>
        <v>-</v>
      </c>
      <c r="T41" s="59"/>
      <c r="V41" s="16"/>
      <c r="W41" s="22"/>
      <c r="X41" s="35"/>
      <c r="Y41" s="33"/>
      <c r="Z41" s="26"/>
      <c r="AA41" s="25"/>
      <c r="AB41" s="27"/>
      <c r="AC41" s="16">
        <v>1176</v>
      </c>
      <c r="AD41" s="22">
        <v>872.46</v>
      </c>
      <c r="AE41" s="35">
        <v>873.48</v>
      </c>
      <c r="AH41" s="14"/>
      <c r="AI41" s="17"/>
      <c r="AJ41" s="16"/>
      <c r="AL41" s="22"/>
    </row>
    <row r="42" spans="1:38">
      <c r="A42" s="38">
        <v>283</v>
      </c>
      <c r="B42" s="45">
        <v>9.4</v>
      </c>
      <c r="C42" s="44">
        <f t="shared" si="0"/>
        <v>873.4</v>
      </c>
      <c r="D42" s="55"/>
      <c r="E42" s="56" t="str">
        <f t="shared" si="1"/>
        <v>-</v>
      </c>
      <c r="F42" s="55"/>
      <c r="G42" s="56" t="str">
        <f t="shared" si="2"/>
        <v>-</v>
      </c>
      <c r="H42" s="55"/>
      <c r="I42" s="56" t="str">
        <f t="shared" si="3"/>
        <v>-</v>
      </c>
      <c r="J42" s="55"/>
      <c r="K42" s="56" t="str">
        <f t="shared" si="4"/>
        <v>-</v>
      </c>
      <c r="L42" s="55"/>
      <c r="M42" s="56" t="str">
        <f t="shared" si="5"/>
        <v>-</v>
      </c>
      <c r="N42" s="55"/>
      <c r="O42" s="56" t="str">
        <f t="shared" si="6"/>
        <v>-</v>
      </c>
      <c r="P42" s="55"/>
      <c r="Q42" s="56" t="str">
        <f t="shared" si="7"/>
        <v>-</v>
      </c>
      <c r="R42" s="55"/>
      <c r="S42" s="56" t="str">
        <f t="shared" si="8"/>
        <v>-</v>
      </c>
      <c r="T42" s="59" t="s">
        <v>43</v>
      </c>
      <c r="V42" s="16"/>
      <c r="W42" s="22"/>
      <c r="X42" s="35"/>
      <c r="Y42" s="33"/>
      <c r="Z42" s="26"/>
      <c r="AA42" s="25"/>
      <c r="AB42" s="27"/>
      <c r="AC42" s="16">
        <v>1223</v>
      </c>
      <c r="AD42" s="22">
        <v>873.07</v>
      </c>
      <c r="AE42" s="35">
        <v>873.6</v>
      </c>
      <c r="AH42" s="14"/>
      <c r="AI42" s="17"/>
      <c r="AJ42" s="16"/>
      <c r="AL42" s="22"/>
    </row>
    <row r="43" spans="1:38">
      <c r="A43" s="38">
        <v>288</v>
      </c>
      <c r="B43" s="45">
        <v>9.6999999999999993</v>
      </c>
      <c r="C43" s="44">
        <f t="shared" si="0"/>
        <v>873.09999999999991</v>
      </c>
      <c r="D43" s="55"/>
      <c r="E43" s="56" t="str">
        <f t="shared" si="1"/>
        <v>-</v>
      </c>
      <c r="F43" s="55"/>
      <c r="G43" s="56" t="str">
        <f t="shared" si="2"/>
        <v>-</v>
      </c>
      <c r="H43" s="55"/>
      <c r="I43" s="56" t="str">
        <f t="shared" si="3"/>
        <v>-</v>
      </c>
      <c r="J43" s="55"/>
      <c r="K43" s="56" t="str">
        <f t="shared" si="4"/>
        <v>-</v>
      </c>
      <c r="L43" s="55"/>
      <c r="M43" s="56" t="str">
        <f t="shared" si="5"/>
        <v>-</v>
      </c>
      <c r="N43" s="55"/>
      <c r="O43" s="56" t="str">
        <f t="shared" si="6"/>
        <v>-</v>
      </c>
      <c r="P43" s="55"/>
      <c r="Q43" s="56" t="str">
        <f t="shared" si="7"/>
        <v>-</v>
      </c>
      <c r="R43" s="55"/>
      <c r="S43" s="56" t="str">
        <f t="shared" si="8"/>
        <v>-</v>
      </c>
      <c r="T43" s="59"/>
      <c r="V43" s="22"/>
      <c r="W43" s="22"/>
      <c r="Y43" s="33"/>
      <c r="Z43" s="26"/>
      <c r="AA43" s="25"/>
      <c r="AB43" s="27"/>
      <c r="AH43" s="14" t="s">
        <v>23</v>
      </c>
      <c r="AI43" s="17">
        <f>782.03+6+0.67</f>
        <v>788.69999999999993</v>
      </c>
      <c r="AJ43" s="16">
        <f>A104</f>
        <v>852</v>
      </c>
      <c r="AL43" s="22"/>
    </row>
    <row r="44" spans="1:38">
      <c r="A44" s="38">
        <v>300</v>
      </c>
      <c r="B44" s="45">
        <v>9.6999999999999993</v>
      </c>
      <c r="C44" s="44">
        <f t="shared" si="0"/>
        <v>873.09999999999991</v>
      </c>
      <c r="D44" s="55"/>
      <c r="E44" s="56" t="str">
        <f t="shared" si="1"/>
        <v>-</v>
      </c>
      <c r="F44" s="55"/>
      <c r="G44" s="56" t="str">
        <f t="shared" si="2"/>
        <v>-</v>
      </c>
      <c r="H44" s="55"/>
      <c r="I44" s="56" t="str">
        <f t="shared" si="3"/>
        <v>-</v>
      </c>
      <c r="J44" s="55"/>
      <c r="K44" s="56" t="str">
        <f t="shared" si="4"/>
        <v>-</v>
      </c>
      <c r="L44" s="55"/>
      <c r="M44" s="56" t="str">
        <f t="shared" si="5"/>
        <v>-</v>
      </c>
      <c r="N44" s="55"/>
      <c r="O44" s="56" t="str">
        <f t="shared" si="6"/>
        <v>-</v>
      </c>
      <c r="P44" s="55"/>
      <c r="Q44" s="56" t="str">
        <f t="shared" si="7"/>
        <v>-</v>
      </c>
      <c r="R44" s="55"/>
      <c r="S44" s="56" t="str">
        <f t="shared" si="8"/>
        <v>-</v>
      </c>
      <c r="T44" s="59"/>
      <c r="V44" s="22"/>
      <c r="W44" s="22"/>
      <c r="Y44" s="33"/>
      <c r="Z44" s="26"/>
      <c r="AA44" s="25"/>
      <c r="AB44" s="27"/>
      <c r="AH44" s="14"/>
      <c r="AI44" s="17"/>
      <c r="AJ44" s="16"/>
      <c r="AL44" s="22"/>
    </row>
    <row r="45" spans="1:38">
      <c r="A45" s="38">
        <v>320</v>
      </c>
      <c r="B45" s="45">
        <v>9.6</v>
      </c>
      <c r="C45" s="44">
        <f t="shared" si="0"/>
        <v>873.19999999999993</v>
      </c>
      <c r="D45" s="55"/>
      <c r="E45" s="56" t="str">
        <f t="shared" si="1"/>
        <v>-</v>
      </c>
      <c r="F45" s="55"/>
      <c r="G45" s="56" t="str">
        <f t="shared" si="2"/>
        <v>-</v>
      </c>
      <c r="H45" s="55"/>
      <c r="I45" s="56" t="str">
        <f t="shared" si="3"/>
        <v>-</v>
      </c>
      <c r="J45" s="55"/>
      <c r="K45" s="56" t="str">
        <f t="shared" si="4"/>
        <v>-</v>
      </c>
      <c r="L45" s="55"/>
      <c r="M45" s="56" t="str">
        <f t="shared" si="5"/>
        <v>-</v>
      </c>
      <c r="N45" s="55"/>
      <c r="O45" s="56" t="str">
        <f t="shared" si="6"/>
        <v>-</v>
      </c>
      <c r="P45" s="55"/>
      <c r="Q45" s="56" t="str">
        <f t="shared" si="7"/>
        <v>-</v>
      </c>
      <c r="R45" s="55"/>
      <c r="S45" s="56" t="str">
        <f t="shared" si="8"/>
        <v>-</v>
      </c>
      <c r="T45" s="59"/>
      <c r="V45" s="22"/>
      <c r="W45" s="22"/>
      <c r="Y45" s="33"/>
      <c r="Z45" s="24"/>
      <c r="AA45" s="25"/>
      <c r="AB45" s="27"/>
      <c r="AH45" s="14" t="s">
        <v>15</v>
      </c>
      <c r="AI45" s="17">
        <f>782.56+6+0.67</f>
        <v>789.2299999999999</v>
      </c>
      <c r="AJ45" s="16">
        <f>A128</f>
        <v>1082</v>
      </c>
      <c r="AL45" s="22"/>
    </row>
    <row r="46" spans="1:38">
      <c r="A46" s="38">
        <v>325</v>
      </c>
      <c r="B46" s="45">
        <v>9.4</v>
      </c>
      <c r="C46" s="44">
        <f t="shared" si="0"/>
        <v>873.4</v>
      </c>
      <c r="D46" s="55"/>
      <c r="E46" s="56" t="str">
        <f t="shared" si="1"/>
        <v>-</v>
      </c>
      <c r="F46" s="55"/>
      <c r="G46" s="56" t="str">
        <f t="shared" si="2"/>
        <v>-</v>
      </c>
      <c r="H46" s="55"/>
      <c r="I46" s="56" t="str">
        <f t="shared" si="3"/>
        <v>-</v>
      </c>
      <c r="J46" s="55"/>
      <c r="K46" s="56" t="str">
        <f t="shared" si="4"/>
        <v>-</v>
      </c>
      <c r="L46" s="55"/>
      <c r="M46" s="56" t="str">
        <f t="shared" si="5"/>
        <v>-</v>
      </c>
      <c r="N46" s="55"/>
      <c r="O46" s="56" t="str">
        <f t="shared" si="6"/>
        <v>-</v>
      </c>
      <c r="P46" s="55"/>
      <c r="Q46" s="56" t="str">
        <f t="shared" si="7"/>
        <v>-</v>
      </c>
      <c r="R46" s="55"/>
      <c r="S46" s="56" t="str">
        <f t="shared" si="8"/>
        <v>-</v>
      </c>
      <c r="T46" s="59"/>
      <c r="V46" s="22"/>
      <c r="W46" s="22"/>
      <c r="Y46" s="33"/>
      <c r="Z46" s="24"/>
      <c r="AA46" s="25"/>
      <c r="AB46" s="27"/>
      <c r="AH46" s="14" t="s">
        <v>8</v>
      </c>
      <c r="AI46" s="2">
        <f>782.58+6+0.67</f>
        <v>789.25</v>
      </c>
      <c r="AJ46" s="16">
        <f>A137</f>
        <v>1171</v>
      </c>
      <c r="AL46" s="22"/>
    </row>
    <row r="47" spans="1:38">
      <c r="A47" s="38">
        <v>330</v>
      </c>
      <c r="B47" s="45">
        <v>9.6</v>
      </c>
      <c r="C47" s="44">
        <f t="shared" si="0"/>
        <v>873.19999999999993</v>
      </c>
      <c r="D47" s="55"/>
      <c r="E47" s="56" t="str">
        <f t="shared" si="1"/>
        <v>-</v>
      </c>
      <c r="F47" s="55"/>
      <c r="G47" s="56" t="str">
        <f t="shared" si="2"/>
        <v>-</v>
      </c>
      <c r="H47" s="55"/>
      <c r="I47" s="56" t="str">
        <f t="shared" si="3"/>
        <v>-</v>
      </c>
      <c r="J47" s="55"/>
      <c r="K47" s="56" t="str">
        <f t="shared" si="4"/>
        <v>-</v>
      </c>
      <c r="L47" s="55"/>
      <c r="M47" s="56" t="str">
        <f t="shared" si="5"/>
        <v>-</v>
      </c>
      <c r="N47" s="55"/>
      <c r="O47" s="56" t="str">
        <f t="shared" si="6"/>
        <v>-</v>
      </c>
      <c r="P47" s="55"/>
      <c r="Q47" s="56" t="str">
        <f t="shared" si="7"/>
        <v>-</v>
      </c>
      <c r="R47" s="55"/>
      <c r="S47" s="56" t="str">
        <f t="shared" si="8"/>
        <v>-</v>
      </c>
      <c r="T47" s="59" t="s">
        <v>44</v>
      </c>
      <c r="V47" s="22"/>
      <c r="W47" s="22"/>
      <c r="Y47" s="33"/>
      <c r="Z47" s="24"/>
      <c r="AA47" s="25"/>
      <c r="AB47" s="27"/>
      <c r="AH47" s="14"/>
      <c r="AJ47" s="16"/>
      <c r="AL47" s="22"/>
    </row>
    <row r="48" spans="1:38">
      <c r="A48" s="38">
        <v>335</v>
      </c>
      <c r="B48" s="45">
        <v>9.5</v>
      </c>
      <c r="C48" s="44">
        <f t="shared" si="0"/>
        <v>873.3</v>
      </c>
      <c r="D48" s="55"/>
      <c r="E48" s="56" t="str">
        <f t="shared" si="1"/>
        <v>-</v>
      </c>
      <c r="F48" s="55"/>
      <c r="G48" s="56" t="str">
        <f t="shared" si="2"/>
        <v>-</v>
      </c>
      <c r="H48" s="55"/>
      <c r="I48" s="56" t="str">
        <f t="shared" si="3"/>
        <v>-</v>
      </c>
      <c r="J48" s="55"/>
      <c r="K48" s="56" t="str">
        <f t="shared" si="4"/>
        <v>-</v>
      </c>
      <c r="L48" s="55"/>
      <c r="M48" s="56" t="str">
        <f t="shared" si="5"/>
        <v>-</v>
      </c>
      <c r="N48" s="55"/>
      <c r="O48" s="56" t="str">
        <f t="shared" si="6"/>
        <v>-</v>
      </c>
      <c r="P48" s="55"/>
      <c r="Q48" s="56" t="str">
        <f t="shared" si="7"/>
        <v>-</v>
      </c>
      <c r="R48" s="55"/>
      <c r="S48" s="56" t="str">
        <f t="shared" si="8"/>
        <v>-</v>
      </c>
      <c r="T48" s="59"/>
      <c r="V48" s="22"/>
      <c r="W48" s="22"/>
      <c r="Y48" s="33"/>
      <c r="Z48" s="24"/>
      <c r="AA48" s="25"/>
      <c r="AB48" s="27"/>
      <c r="AH48" s="14"/>
      <c r="AJ48" s="16"/>
      <c r="AL48" s="22"/>
    </row>
    <row r="49" spans="1:38">
      <c r="A49" s="38">
        <v>340</v>
      </c>
      <c r="B49" s="45">
        <v>9.3000000000000007</v>
      </c>
      <c r="C49" s="44">
        <f t="shared" si="0"/>
        <v>873.5</v>
      </c>
      <c r="D49" s="55"/>
      <c r="E49" s="56" t="str">
        <f t="shared" si="1"/>
        <v>-</v>
      </c>
      <c r="F49" s="55"/>
      <c r="G49" s="56" t="str">
        <f t="shared" si="2"/>
        <v>-</v>
      </c>
      <c r="H49" s="55"/>
      <c r="I49" s="56" t="str">
        <f t="shared" si="3"/>
        <v>-</v>
      </c>
      <c r="J49" s="55"/>
      <c r="K49" s="56" t="str">
        <f t="shared" si="4"/>
        <v>-</v>
      </c>
      <c r="L49" s="55"/>
      <c r="M49" s="56" t="str">
        <f t="shared" si="5"/>
        <v>-</v>
      </c>
      <c r="N49" s="55"/>
      <c r="O49" s="56" t="str">
        <f t="shared" si="6"/>
        <v>-</v>
      </c>
      <c r="P49" s="55"/>
      <c r="Q49" s="56" t="str">
        <f t="shared" si="7"/>
        <v>-</v>
      </c>
      <c r="R49" s="55"/>
      <c r="S49" s="56" t="str">
        <f t="shared" si="8"/>
        <v>-</v>
      </c>
      <c r="T49" s="59"/>
      <c r="V49" s="22"/>
      <c r="W49" s="22"/>
      <c r="Y49" s="33"/>
      <c r="Z49" s="24"/>
      <c r="AA49" s="25"/>
      <c r="AB49" s="27"/>
      <c r="AH49" s="14"/>
      <c r="AJ49" s="16"/>
      <c r="AL49" s="22"/>
    </row>
    <row r="50" spans="1:38">
      <c r="A50" s="38">
        <v>360</v>
      </c>
      <c r="B50" s="45">
        <v>9.3000000000000007</v>
      </c>
      <c r="C50" s="44">
        <f t="shared" si="0"/>
        <v>873.5</v>
      </c>
      <c r="D50" s="55"/>
      <c r="E50" s="56" t="str">
        <f t="shared" si="1"/>
        <v>-</v>
      </c>
      <c r="F50" s="55"/>
      <c r="G50" s="56" t="str">
        <f t="shared" si="2"/>
        <v>-</v>
      </c>
      <c r="H50" s="55"/>
      <c r="I50" s="56" t="str">
        <f t="shared" si="3"/>
        <v>-</v>
      </c>
      <c r="J50" s="55"/>
      <c r="K50" s="56" t="str">
        <f t="shared" si="4"/>
        <v>-</v>
      </c>
      <c r="L50" s="55"/>
      <c r="M50" s="56" t="str">
        <f t="shared" si="5"/>
        <v>-</v>
      </c>
      <c r="N50" s="55"/>
      <c r="O50" s="56" t="str">
        <f t="shared" si="6"/>
        <v>-</v>
      </c>
      <c r="P50" s="55"/>
      <c r="Q50" s="56" t="str">
        <f t="shared" si="7"/>
        <v>-</v>
      </c>
      <c r="R50" s="55"/>
      <c r="S50" s="56" t="str">
        <f t="shared" si="8"/>
        <v>-</v>
      </c>
      <c r="T50" s="59"/>
      <c r="V50" s="22"/>
      <c r="W50" s="22"/>
      <c r="Y50" s="33"/>
      <c r="Z50" s="24"/>
      <c r="AA50" s="25"/>
      <c r="AB50" s="27"/>
      <c r="AH50" s="2" t="s">
        <v>30</v>
      </c>
      <c r="AI50" s="2">
        <f>783.4+6+0.67</f>
        <v>790.06999999999994</v>
      </c>
      <c r="AJ50" s="16" t="e">
        <f>#REF!</f>
        <v>#REF!</v>
      </c>
      <c r="AL50" s="22"/>
    </row>
    <row r="51" spans="1:38">
      <c r="A51" s="38">
        <v>372</v>
      </c>
      <c r="B51" s="45">
        <v>9.5</v>
      </c>
      <c r="C51" s="44">
        <f t="shared" si="0"/>
        <v>873.3</v>
      </c>
      <c r="D51" s="55"/>
      <c r="E51" s="56" t="str">
        <f t="shared" si="1"/>
        <v>-</v>
      </c>
      <c r="F51" s="55"/>
      <c r="G51" s="56" t="str">
        <f t="shared" si="2"/>
        <v>-</v>
      </c>
      <c r="H51" s="55"/>
      <c r="I51" s="56" t="str">
        <f t="shared" si="3"/>
        <v>-</v>
      </c>
      <c r="J51" s="55"/>
      <c r="K51" s="56" t="str">
        <f t="shared" si="4"/>
        <v>-</v>
      </c>
      <c r="L51" s="55"/>
      <c r="M51" s="56" t="str">
        <f t="shared" si="5"/>
        <v>-</v>
      </c>
      <c r="N51" s="55"/>
      <c r="O51" s="56" t="str">
        <f t="shared" si="6"/>
        <v>-</v>
      </c>
      <c r="P51" s="55"/>
      <c r="Q51" s="56" t="str">
        <f t="shared" si="7"/>
        <v>-</v>
      </c>
      <c r="R51" s="55"/>
      <c r="S51" s="56" t="str">
        <f t="shared" si="8"/>
        <v>-</v>
      </c>
      <c r="T51" s="59"/>
      <c r="V51" s="22"/>
      <c r="W51" s="22"/>
      <c r="Y51" s="33"/>
      <c r="Z51" s="24"/>
      <c r="AA51" s="25"/>
      <c r="AB51" s="27"/>
      <c r="AL51" s="22"/>
    </row>
    <row r="52" spans="1:38">
      <c r="A52" s="38">
        <v>377</v>
      </c>
      <c r="B52" s="45">
        <v>9.4</v>
      </c>
      <c r="C52" s="44">
        <f t="shared" si="0"/>
        <v>873.4</v>
      </c>
      <c r="D52" s="55"/>
      <c r="E52" s="56" t="str">
        <f t="shared" si="1"/>
        <v>-</v>
      </c>
      <c r="F52" s="55"/>
      <c r="G52" s="56" t="str">
        <f t="shared" si="2"/>
        <v>-</v>
      </c>
      <c r="H52" s="55"/>
      <c r="I52" s="56" t="str">
        <f t="shared" si="3"/>
        <v>-</v>
      </c>
      <c r="J52" s="55"/>
      <c r="K52" s="56" t="str">
        <f t="shared" si="4"/>
        <v>-</v>
      </c>
      <c r="L52" s="55"/>
      <c r="M52" s="56" t="str">
        <f t="shared" si="5"/>
        <v>-</v>
      </c>
      <c r="N52" s="55"/>
      <c r="O52" s="56" t="str">
        <f t="shared" si="6"/>
        <v>-</v>
      </c>
      <c r="P52" s="55"/>
      <c r="Q52" s="56" t="str">
        <f t="shared" si="7"/>
        <v>-</v>
      </c>
      <c r="R52" s="55"/>
      <c r="S52" s="56" t="str">
        <f t="shared" si="8"/>
        <v>-</v>
      </c>
      <c r="T52" s="59" t="s">
        <v>45</v>
      </c>
      <c r="V52" s="22"/>
      <c r="W52" s="22"/>
      <c r="Y52" s="33"/>
      <c r="Z52" s="24"/>
      <c r="AA52" s="25"/>
      <c r="AB52" s="27"/>
      <c r="AL52" s="22"/>
    </row>
    <row r="53" spans="1:38">
      <c r="A53" s="38">
        <v>380</v>
      </c>
      <c r="B53" s="45">
        <v>9.4</v>
      </c>
      <c r="C53" s="44">
        <f t="shared" si="0"/>
        <v>873.4</v>
      </c>
      <c r="D53" s="55"/>
      <c r="E53" s="56" t="str">
        <f t="shared" si="1"/>
        <v>-</v>
      </c>
      <c r="F53" s="55"/>
      <c r="G53" s="56" t="str">
        <f t="shared" si="2"/>
        <v>-</v>
      </c>
      <c r="H53" s="55"/>
      <c r="I53" s="56" t="str">
        <f t="shared" si="3"/>
        <v>-</v>
      </c>
      <c r="J53" s="55"/>
      <c r="K53" s="56" t="str">
        <f t="shared" si="4"/>
        <v>-</v>
      </c>
      <c r="L53" s="55"/>
      <c r="M53" s="56" t="str">
        <f t="shared" si="5"/>
        <v>-</v>
      </c>
      <c r="N53" s="55"/>
      <c r="O53" s="56" t="str">
        <f t="shared" si="6"/>
        <v>-</v>
      </c>
      <c r="P53" s="55"/>
      <c r="Q53" s="56" t="str">
        <f t="shared" si="7"/>
        <v>-</v>
      </c>
      <c r="R53" s="55"/>
      <c r="S53" s="56" t="str">
        <f t="shared" si="8"/>
        <v>-</v>
      </c>
      <c r="T53" s="59"/>
      <c r="V53" s="22"/>
      <c r="W53" s="22"/>
      <c r="Y53" s="33"/>
      <c r="Z53" s="24"/>
      <c r="AA53" s="25"/>
      <c r="AB53" s="27"/>
      <c r="AL53" s="22"/>
    </row>
    <row r="54" spans="1:38">
      <c r="A54" s="38">
        <v>382</v>
      </c>
      <c r="B54" s="45">
        <v>9.1</v>
      </c>
      <c r="C54" s="44">
        <f t="shared" si="0"/>
        <v>873.69999999999993</v>
      </c>
      <c r="D54" s="55"/>
      <c r="E54" s="56" t="str">
        <f t="shared" si="1"/>
        <v>-</v>
      </c>
      <c r="F54" s="55"/>
      <c r="G54" s="56" t="str">
        <f t="shared" si="2"/>
        <v>-</v>
      </c>
      <c r="H54" s="55"/>
      <c r="I54" s="56" t="str">
        <f t="shared" si="3"/>
        <v>-</v>
      </c>
      <c r="J54" s="55"/>
      <c r="K54" s="56" t="str">
        <f t="shared" si="4"/>
        <v>-</v>
      </c>
      <c r="L54" s="55"/>
      <c r="M54" s="56" t="str">
        <f t="shared" si="5"/>
        <v>-</v>
      </c>
      <c r="N54" s="55"/>
      <c r="O54" s="56" t="str">
        <f t="shared" si="6"/>
        <v>-</v>
      </c>
      <c r="P54" s="55"/>
      <c r="Q54" s="56" t="str">
        <f t="shared" si="7"/>
        <v>-</v>
      </c>
      <c r="R54" s="55"/>
      <c r="S54" s="56" t="str">
        <f t="shared" si="8"/>
        <v>-</v>
      </c>
      <c r="T54" s="61"/>
      <c r="V54" s="22"/>
      <c r="W54" s="22"/>
      <c r="Y54" s="33"/>
      <c r="Z54" s="24"/>
      <c r="AA54" s="25"/>
      <c r="AB54" s="27"/>
    </row>
    <row r="55" spans="1:38">
      <c r="A55" s="38">
        <v>400</v>
      </c>
      <c r="B55" s="45">
        <v>9.3000000000000007</v>
      </c>
      <c r="C55" s="44">
        <f t="shared" si="0"/>
        <v>873.5</v>
      </c>
      <c r="D55" s="55"/>
      <c r="E55" s="56" t="str">
        <f t="shared" si="1"/>
        <v>-</v>
      </c>
      <c r="F55" s="55"/>
      <c r="G55" s="56" t="str">
        <f t="shared" si="2"/>
        <v>-</v>
      </c>
      <c r="H55" s="55"/>
      <c r="I55" s="56" t="str">
        <f t="shared" si="3"/>
        <v>-</v>
      </c>
      <c r="J55" s="55"/>
      <c r="K55" s="56" t="str">
        <f t="shared" si="4"/>
        <v>-</v>
      </c>
      <c r="L55" s="55"/>
      <c r="M55" s="56" t="str">
        <f t="shared" si="5"/>
        <v>-</v>
      </c>
      <c r="N55" s="55"/>
      <c r="O55" s="56" t="str">
        <f t="shared" si="6"/>
        <v>-</v>
      </c>
      <c r="P55" s="55"/>
      <c r="Q55" s="56" t="str">
        <f t="shared" si="7"/>
        <v>-</v>
      </c>
      <c r="R55" s="55"/>
      <c r="S55" s="56" t="str">
        <f t="shared" si="8"/>
        <v>-</v>
      </c>
      <c r="T55" s="59"/>
      <c r="V55" s="22"/>
      <c r="W55" s="22"/>
      <c r="Y55" s="33"/>
      <c r="Z55" s="24"/>
      <c r="AA55" s="25"/>
      <c r="AB55" s="27"/>
    </row>
    <row r="56" spans="1:38">
      <c r="A56" s="38">
        <v>419</v>
      </c>
      <c r="B56" s="45">
        <v>9.1</v>
      </c>
      <c r="C56" s="44">
        <f t="shared" si="0"/>
        <v>873.69999999999993</v>
      </c>
      <c r="D56" s="55"/>
      <c r="E56" s="56" t="str">
        <f t="shared" si="1"/>
        <v>-</v>
      </c>
      <c r="F56" s="55"/>
      <c r="G56" s="56" t="str">
        <f t="shared" si="2"/>
        <v>-</v>
      </c>
      <c r="H56" s="55"/>
      <c r="I56" s="56" t="str">
        <f t="shared" si="3"/>
        <v>-</v>
      </c>
      <c r="J56" s="55"/>
      <c r="K56" s="56" t="str">
        <f t="shared" si="4"/>
        <v>-</v>
      </c>
      <c r="L56" s="55"/>
      <c r="M56" s="56" t="str">
        <f t="shared" si="5"/>
        <v>-</v>
      </c>
      <c r="N56" s="55"/>
      <c r="O56" s="56" t="str">
        <f t="shared" si="6"/>
        <v>-</v>
      </c>
      <c r="P56" s="55"/>
      <c r="Q56" s="56" t="str">
        <f t="shared" si="7"/>
        <v>-</v>
      </c>
      <c r="R56" s="55"/>
      <c r="S56" s="56" t="str">
        <f t="shared" si="8"/>
        <v>-</v>
      </c>
      <c r="T56" s="59"/>
      <c r="V56" s="22"/>
      <c r="W56" s="22"/>
      <c r="Y56" s="33"/>
      <c r="Z56" s="24"/>
      <c r="AA56" s="25"/>
      <c r="AB56" s="27"/>
    </row>
    <row r="57" spans="1:38">
      <c r="A57" s="38">
        <v>420</v>
      </c>
      <c r="B57" s="45">
        <v>9.1</v>
      </c>
      <c r="C57" s="44">
        <f t="shared" si="0"/>
        <v>873.69999999999993</v>
      </c>
      <c r="D57" s="55"/>
      <c r="E57" s="56" t="str">
        <f t="shared" si="1"/>
        <v>-</v>
      </c>
      <c r="F57" s="55"/>
      <c r="G57" s="56" t="str">
        <f t="shared" si="2"/>
        <v>-</v>
      </c>
      <c r="H57" s="55"/>
      <c r="I57" s="56" t="str">
        <f t="shared" si="3"/>
        <v>-</v>
      </c>
      <c r="J57" s="55"/>
      <c r="K57" s="56" t="str">
        <f t="shared" si="4"/>
        <v>-</v>
      </c>
      <c r="L57" s="55"/>
      <c r="M57" s="56" t="str">
        <f t="shared" si="5"/>
        <v>-</v>
      </c>
      <c r="N57" s="55"/>
      <c r="O57" s="56" t="str">
        <f t="shared" si="6"/>
        <v>-</v>
      </c>
      <c r="P57" s="55"/>
      <c r="Q57" s="56" t="str">
        <f t="shared" si="7"/>
        <v>-</v>
      </c>
      <c r="R57" s="55"/>
      <c r="S57" s="56" t="str">
        <f t="shared" si="8"/>
        <v>-</v>
      </c>
      <c r="T57" s="59"/>
      <c r="V57" s="22"/>
      <c r="W57" s="22"/>
      <c r="Y57" s="33"/>
      <c r="Z57" s="24"/>
      <c r="AA57" s="25"/>
      <c r="AB57" s="27"/>
    </row>
    <row r="58" spans="1:38">
      <c r="A58" s="38">
        <v>424</v>
      </c>
      <c r="B58" s="45">
        <v>9.4</v>
      </c>
      <c r="C58" s="44">
        <f t="shared" si="0"/>
        <v>873.4</v>
      </c>
      <c r="D58" s="55"/>
      <c r="E58" s="56" t="str">
        <f t="shared" si="1"/>
        <v>-</v>
      </c>
      <c r="F58" s="55"/>
      <c r="G58" s="56" t="str">
        <f t="shared" si="2"/>
        <v>-</v>
      </c>
      <c r="H58" s="55"/>
      <c r="I58" s="56" t="str">
        <f t="shared" si="3"/>
        <v>-</v>
      </c>
      <c r="J58" s="55"/>
      <c r="K58" s="56" t="str">
        <f t="shared" si="4"/>
        <v>-</v>
      </c>
      <c r="L58" s="55"/>
      <c r="M58" s="56" t="str">
        <f t="shared" si="5"/>
        <v>-</v>
      </c>
      <c r="N58" s="55"/>
      <c r="O58" s="56" t="str">
        <f t="shared" si="6"/>
        <v>-</v>
      </c>
      <c r="P58" s="55"/>
      <c r="Q58" s="56" t="str">
        <f t="shared" si="7"/>
        <v>-</v>
      </c>
      <c r="R58" s="55"/>
      <c r="S58" s="56" t="str">
        <f t="shared" si="8"/>
        <v>-</v>
      </c>
      <c r="T58" s="59" t="s">
        <v>46</v>
      </c>
      <c r="V58" s="22"/>
      <c r="W58" s="22"/>
      <c r="Y58" s="33"/>
      <c r="Z58" s="24"/>
      <c r="AA58" s="25"/>
      <c r="AB58" s="27"/>
    </row>
    <row r="59" spans="1:38">
      <c r="A59" s="38">
        <v>429</v>
      </c>
      <c r="B59" s="45">
        <v>9.4</v>
      </c>
      <c r="C59" s="44">
        <f t="shared" si="0"/>
        <v>873.4</v>
      </c>
      <c r="D59" s="55"/>
      <c r="E59" s="56" t="str">
        <f t="shared" si="1"/>
        <v>-</v>
      </c>
      <c r="F59" s="55"/>
      <c r="G59" s="56" t="str">
        <f t="shared" si="2"/>
        <v>-</v>
      </c>
      <c r="H59" s="55"/>
      <c r="I59" s="56" t="str">
        <f t="shared" si="3"/>
        <v>-</v>
      </c>
      <c r="J59" s="55"/>
      <c r="K59" s="56" t="str">
        <f t="shared" si="4"/>
        <v>-</v>
      </c>
      <c r="L59" s="55"/>
      <c r="M59" s="56" t="str">
        <f t="shared" si="5"/>
        <v>-</v>
      </c>
      <c r="N59" s="55"/>
      <c r="O59" s="56" t="str">
        <f t="shared" si="6"/>
        <v>-</v>
      </c>
      <c r="P59" s="55"/>
      <c r="Q59" s="56" t="str">
        <f t="shared" si="7"/>
        <v>-</v>
      </c>
      <c r="R59" s="55"/>
      <c r="S59" s="56" t="str">
        <f t="shared" si="8"/>
        <v>-</v>
      </c>
      <c r="T59" s="59"/>
      <c r="V59" s="22"/>
      <c r="W59" s="22"/>
      <c r="Y59" s="33"/>
      <c r="Z59" s="24"/>
      <c r="AA59" s="25"/>
      <c r="AB59" s="27"/>
    </row>
    <row r="60" spans="1:38">
      <c r="A60" s="38">
        <v>440</v>
      </c>
      <c r="B60" s="45">
        <v>9.3000000000000007</v>
      </c>
      <c r="C60" s="44">
        <f t="shared" si="0"/>
        <v>873.5</v>
      </c>
      <c r="D60" s="55"/>
      <c r="E60" s="56" t="str">
        <f t="shared" si="1"/>
        <v>-</v>
      </c>
      <c r="F60" s="55"/>
      <c r="G60" s="56" t="str">
        <f t="shared" si="2"/>
        <v>-</v>
      </c>
      <c r="H60" s="55"/>
      <c r="I60" s="56" t="str">
        <f t="shared" si="3"/>
        <v>-</v>
      </c>
      <c r="J60" s="55"/>
      <c r="K60" s="56" t="str">
        <f t="shared" si="4"/>
        <v>-</v>
      </c>
      <c r="L60" s="55"/>
      <c r="M60" s="56" t="str">
        <f t="shared" si="5"/>
        <v>-</v>
      </c>
      <c r="N60" s="55"/>
      <c r="O60" s="56" t="str">
        <f t="shared" si="6"/>
        <v>-</v>
      </c>
      <c r="P60" s="55"/>
      <c r="Q60" s="56" t="str">
        <f t="shared" si="7"/>
        <v>-</v>
      </c>
      <c r="R60" s="55"/>
      <c r="S60" s="56" t="str">
        <f t="shared" si="8"/>
        <v>-</v>
      </c>
      <c r="T60" s="59"/>
      <c r="V60" s="22"/>
      <c r="W60" s="22"/>
      <c r="Y60" s="33"/>
      <c r="Z60" s="24"/>
      <c r="AA60" s="25"/>
      <c r="AB60" s="27"/>
    </row>
    <row r="61" spans="1:38">
      <c r="A61" s="38">
        <v>460</v>
      </c>
      <c r="B61" s="45">
        <v>9.3000000000000007</v>
      </c>
      <c r="C61" s="44">
        <f t="shared" si="0"/>
        <v>873.5</v>
      </c>
      <c r="D61" s="55"/>
      <c r="E61" s="56" t="str">
        <f t="shared" si="1"/>
        <v>-</v>
      </c>
      <c r="F61" s="55"/>
      <c r="G61" s="56" t="str">
        <f t="shared" si="2"/>
        <v>-</v>
      </c>
      <c r="H61" s="55"/>
      <c r="I61" s="56" t="str">
        <f t="shared" si="3"/>
        <v>-</v>
      </c>
      <c r="J61" s="55"/>
      <c r="K61" s="56" t="str">
        <f t="shared" si="4"/>
        <v>-</v>
      </c>
      <c r="L61" s="55"/>
      <c r="M61" s="56" t="str">
        <f t="shared" si="5"/>
        <v>-</v>
      </c>
      <c r="N61" s="55"/>
      <c r="O61" s="56" t="str">
        <f t="shared" si="6"/>
        <v>-</v>
      </c>
      <c r="P61" s="55"/>
      <c r="Q61" s="56" t="str">
        <f t="shared" si="7"/>
        <v>-</v>
      </c>
      <c r="R61" s="55"/>
      <c r="S61" s="56" t="str">
        <f t="shared" si="8"/>
        <v>-</v>
      </c>
      <c r="T61" s="59"/>
      <c r="U61" s="19"/>
      <c r="V61" s="22"/>
      <c r="W61" s="22"/>
      <c r="Y61" s="33"/>
      <c r="Z61" s="26"/>
      <c r="AA61" s="25"/>
      <c r="AB61" s="27"/>
    </row>
    <row r="62" spans="1:38">
      <c r="A62" s="38">
        <v>466</v>
      </c>
      <c r="B62" s="45">
        <v>9.1999999999999993</v>
      </c>
      <c r="C62" s="44">
        <f t="shared" si="0"/>
        <v>873.59999999999991</v>
      </c>
      <c r="D62" s="55"/>
      <c r="E62" s="56" t="str">
        <f t="shared" si="1"/>
        <v>-</v>
      </c>
      <c r="F62" s="55"/>
      <c r="G62" s="56" t="str">
        <f t="shared" si="2"/>
        <v>-</v>
      </c>
      <c r="H62" s="55"/>
      <c r="I62" s="56" t="str">
        <f t="shared" si="3"/>
        <v>-</v>
      </c>
      <c r="J62" s="55"/>
      <c r="K62" s="56" t="str">
        <f t="shared" si="4"/>
        <v>-</v>
      </c>
      <c r="L62" s="55"/>
      <c r="M62" s="56" t="str">
        <f t="shared" si="5"/>
        <v>-</v>
      </c>
      <c r="N62" s="55"/>
      <c r="O62" s="56" t="str">
        <f t="shared" si="6"/>
        <v>-</v>
      </c>
      <c r="P62" s="55"/>
      <c r="Q62" s="56" t="str">
        <f t="shared" si="7"/>
        <v>-</v>
      </c>
      <c r="R62" s="55"/>
      <c r="S62" s="56" t="str">
        <f t="shared" si="8"/>
        <v>-</v>
      </c>
      <c r="T62" s="59"/>
      <c r="U62" s="19"/>
      <c r="V62" s="22"/>
      <c r="W62" s="22"/>
      <c r="Y62" s="33"/>
      <c r="Z62" s="26"/>
      <c r="AA62" s="25"/>
      <c r="AB62" s="27"/>
    </row>
    <row r="63" spans="1:38">
      <c r="A63" s="38">
        <v>471</v>
      </c>
      <c r="B63" s="45">
        <v>9</v>
      </c>
      <c r="C63" s="44">
        <f t="shared" si="0"/>
        <v>873.8</v>
      </c>
      <c r="D63" s="55"/>
      <c r="E63" s="56" t="str">
        <f t="shared" si="1"/>
        <v>-</v>
      </c>
      <c r="F63" s="55"/>
      <c r="G63" s="56" t="str">
        <f t="shared" si="2"/>
        <v>-</v>
      </c>
      <c r="H63" s="55"/>
      <c r="I63" s="56" t="str">
        <f t="shared" si="3"/>
        <v>-</v>
      </c>
      <c r="J63" s="55"/>
      <c r="K63" s="56" t="str">
        <f t="shared" si="4"/>
        <v>-</v>
      </c>
      <c r="L63" s="55"/>
      <c r="M63" s="56" t="str">
        <f t="shared" si="5"/>
        <v>-</v>
      </c>
      <c r="N63" s="55"/>
      <c r="O63" s="56" t="str">
        <f t="shared" si="6"/>
        <v>-</v>
      </c>
      <c r="P63" s="55"/>
      <c r="Q63" s="56" t="str">
        <f t="shared" si="7"/>
        <v>-</v>
      </c>
      <c r="R63" s="55"/>
      <c r="S63" s="56" t="str">
        <f t="shared" si="8"/>
        <v>-</v>
      </c>
      <c r="T63" s="59" t="s">
        <v>47</v>
      </c>
      <c r="U63" s="19"/>
      <c r="V63" s="22"/>
      <c r="W63" s="22"/>
      <c r="Y63" s="33"/>
      <c r="Z63" s="26"/>
      <c r="AA63" s="25"/>
      <c r="AB63" s="27"/>
    </row>
    <row r="64" spans="1:38">
      <c r="A64" s="38">
        <v>476</v>
      </c>
      <c r="B64" s="45">
        <v>8.6999999999999993</v>
      </c>
      <c r="C64" s="44">
        <f t="shared" si="0"/>
        <v>874.09999999999991</v>
      </c>
      <c r="D64" s="55"/>
      <c r="E64" s="56" t="str">
        <f t="shared" si="1"/>
        <v>-</v>
      </c>
      <c r="F64" s="55"/>
      <c r="G64" s="56" t="str">
        <f t="shared" si="2"/>
        <v>-</v>
      </c>
      <c r="H64" s="55"/>
      <c r="I64" s="56" t="str">
        <f t="shared" si="3"/>
        <v>-</v>
      </c>
      <c r="J64" s="55"/>
      <c r="K64" s="56" t="str">
        <f t="shared" si="4"/>
        <v>-</v>
      </c>
      <c r="L64" s="55"/>
      <c r="M64" s="56" t="str">
        <f t="shared" si="5"/>
        <v>-</v>
      </c>
      <c r="N64" s="55"/>
      <c r="O64" s="56" t="str">
        <f t="shared" si="6"/>
        <v>-</v>
      </c>
      <c r="P64" s="55"/>
      <c r="Q64" s="56" t="str">
        <f t="shared" si="7"/>
        <v>-</v>
      </c>
      <c r="R64" s="55"/>
      <c r="S64" s="56" t="str">
        <f t="shared" si="8"/>
        <v>-</v>
      </c>
      <c r="T64" s="59"/>
      <c r="U64" s="19"/>
      <c r="V64" s="22"/>
      <c r="W64" s="22"/>
      <c r="Y64" s="33"/>
      <c r="Z64" s="26"/>
      <c r="AA64" s="25"/>
      <c r="AB64" s="27"/>
    </row>
    <row r="65" spans="1:28">
      <c r="A65" s="38">
        <v>480</v>
      </c>
      <c r="B65" s="45">
        <v>8.8000000000000007</v>
      </c>
      <c r="C65" s="44">
        <f t="shared" si="0"/>
        <v>874</v>
      </c>
      <c r="D65" s="55"/>
      <c r="E65" s="56" t="str">
        <f t="shared" si="1"/>
        <v>-</v>
      </c>
      <c r="F65" s="55"/>
      <c r="G65" s="56" t="str">
        <f t="shared" si="2"/>
        <v>-</v>
      </c>
      <c r="H65" s="55"/>
      <c r="I65" s="56" t="str">
        <f t="shared" si="3"/>
        <v>-</v>
      </c>
      <c r="J65" s="55"/>
      <c r="K65" s="56" t="str">
        <f t="shared" si="4"/>
        <v>-</v>
      </c>
      <c r="L65" s="55"/>
      <c r="M65" s="56" t="str">
        <f t="shared" si="5"/>
        <v>-</v>
      </c>
      <c r="N65" s="55"/>
      <c r="O65" s="56" t="str">
        <f t="shared" si="6"/>
        <v>-</v>
      </c>
      <c r="P65" s="55"/>
      <c r="Q65" s="56" t="str">
        <f t="shared" si="7"/>
        <v>-</v>
      </c>
      <c r="R65" s="55"/>
      <c r="S65" s="56" t="str">
        <f t="shared" si="8"/>
        <v>-</v>
      </c>
      <c r="T65" s="59"/>
      <c r="U65" s="18"/>
      <c r="V65" s="22"/>
      <c r="W65" s="22"/>
      <c r="Y65" s="33"/>
      <c r="Z65" s="14"/>
      <c r="AA65" s="25"/>
      <c r="AB65" s="27"/>
    </row>
    <row r="66" spans="1:28">
      <c r="A66" s="38">
        <v>500</v>
      </c>
      <c r="B66" s="45">
        <v>9</v>
      </c>
      <c r="C66" s="44">
        <f t="shared" si="0"/>
        <v>873.8</v>
      </c>
      <c r="D66" s="55"/>
      <c r="E66" s="56" t="str">
        <f t="shared" si="1"/>
        <v>-</v>
      </c>
      <c r="F66" s="55"/>
      <c r="G66" s="56" t="str">
        <f t="shared" si="2"/>
        <v>-</v>
      </c>
      <c r="H66" s="55"/>
      <c r="I66" s="56" t="str">
        <f t="shared" si="3"/>
        <v>-</v>
      </c>
      <c r="J66" s="55"/>
      <c r="K66" s="56" t="str">
        <f t="shared" si="4"/>
        <v>-</v>
      </c>
      <c r="L66" s="55"/>
      <c r="M66" s="56" t="str">
        <f t="shared" si="5"/>
        <v>-</v>
      </c>
      <c r="N66" s="55"/>
      <c r="O66" s="56" t="str">
        <f t="shared" si="6"/>
        <v>-</v>
      </c>
      <c r="P66" s="55"/>
      <c r="Q66" s="56" t="str">
        <f t="shared" si="7"/>
        <v>-</v>
      </c>
      <c r="R66" s="55"/>
      <c r="S66" s="56" t="str">
        <f t="shared" si="8"/>
        <v>-</v>
      </c>
      <c r="T66" s="61"/>
      <c r="U66" s="18"/>
      <c r="V66" s="22"/>
      <c r="W66" s="22"/>
      <c r="Y66" s="33"/>
      <c r="Z66" s="14"/>
      <c r="AA66" s="25"/>
      <c r="AB66" s="27"/>
    </row>
    <row r="67" spans="1:28">
      <c r="A67" s="38">
        <v>513</v>
      </c>
      <c r="B67" s="45">
        <v>8.8000000000000007</v>
      </c>
      <c r="C67" s="44">
        <f t="shared" si="0"/>
        <v>874</v>
      </c>
      <c r="D67" s="55"/>
      <c r="E67" s="56" t="str">
        <f t="shared" si="1"/>
        <v>-</v>
      </c>
      <c r="F67" s="55"/>
      <c r="G67" s="56" t="str">
        <f t="shared" si="2"/>
        <v>-</v>
      </c>
      <c r="H67" s="55"/>
      <c r="I67" s="56" t="str">
        <f t="shared" si="3"/>
        <v>-</v>
      </c>
      <c r="J67" s="55"/>
      <c r="K67" s="56" t="str">
        <f t="shared" si="4"/>
        <v>-</v>
      </c>
      <c r="L67" s="55"/>
      <c r="M67" s="56" t="str">
        <f t="shared" si="5"/>
        <v>-</v>
      </c>
      <c r="N67" s="55"/>
      <c r="O67" s="56" t="str">
        <f t="shared" si="6"/>
        <v>-</v>
      </c>
      <c r="P67" s="55"/>
      <c r="Q67" s="56" t="str">
        <f t="shared" si="7"/>
        <v>-</v>
      </c>
      <c r="R67" s="55"/>
      <c r="S67" s="56" t="str">
        <f t="shared" si="8"/>
        <v>-</v>
      </c>
      <c r="T67" s="61"/>
      <c r="U67" s="18"/>
      <c r="V67" s="22"/>
      <c r="W67" s="22"/>
      <c r="Y67" s="33"/>
      <c r="Z67" s="14"/>
      <c r="AA67" s="25"/>
      <c r="AB67" s="27"/>
    </row>
    <row r="68" spans="1:28">
      <c r="A68" s="38">
        <v>518</v>
      </c>
      <c r="B68" s="45">
        <v>9.3000000000000007</v>
      </c>
      <c r="C68" s="44">
        <f t="shared" si="0"/>
        <v>873.5</v>
      </c>
      <c r="D68" s="55"/>
      <c r="E68" s="56" t="str">
        <f t="shared" si="1"/>
        <v>-</v>
      </c>
      <c r="F68" s="55"/>
      <c r="G68" s="56" t="str">
        <f t="shared" si="2"/>
        <v>-</v>
      </c>
      <c r="H68" s="55"/>
      <c r="I68" s="56" t="str">
        <f t="shared" si="3"/>
        <v>-</v>
      </c>
      <c r="J68" s="55"/>
      <c r="K68" s="56" t="str">
        <f t="shared" si="4"/>
        <v>-</v>
      </c>
      <c r="L68" s="55"/>
      <c r="M68" s="56" t="str">
        <f t="shared" si="5"/>
        <v>-</v>
      </c>
      <c r="N68" s="55"/>
      <c r="O68" s="56" t="str">
        <f t="shared" si="6"/>
        <v>-</v>
      </c>
      <c r="P68" s="55"/>
      <c r="Q68" s="56" t="str">
        <f t="shared" si="7"/>
        <v>-</v>
      </c>
      <c r="R68" s="55"/>
      <c r="S68" s="56" t="str">
        <f t="shared" si="8"/>
        <v>-</v>
      </c>
      <c r="T68" s="61" t="s">
        <v>48</v>
      </c>
      <c r="U68" s="18"/>
      <c r="V68" s="22"/>
      <c r="W68" s="22"/>
      <c r="Y68" s="33"/>
      <c r="Z68" s="14"/>
      <c r="AA68" s="25"/>
      <c r="AB68" s="27"/>
    </row>
    <row r="69" spans="1:28">
      <c r="A69" s="38">
        <v>520</v>
      </c>
      <c r="B69" s="45">
        <v>9.3000000000000007</v>
      </c>
      <c r="C69" s="44">
        <f t="shared" si="0"/>
        <v>873.5</v>
      </c>
      <c r="D69" s="55"/>
      <c r="E69" s="56" t="str">
        <f t="shared" si="1"/>
        <v>-</v>
      </c>
      <c r="F69" s="55"/>
      <c r="G69" s="56" t="str">
        <f t="shared" si="2"/>
        <v>-</v>
      </c>
      <c r="H69" s="55"/>
      <c r="I69" s="56" t="str">
        <f t="shared" si="3"/>
        <v>-</v>
      </c>
      <c r="J69" s="55"/>
      <c r="K69" s="56" t="str">
        <f t="shared" si="4"/>
        <v>-</v>
      </c>
      <c r="L69" s="55"/>
      <c r="M69" s="56" t="str">
        <f t="shared" si="5"/>
        <v>-</v>
      </c>
      <c r="N69" s="55"/>
      <c r="O69" s="56" t="str">
        <f t="shared" si="6"/>
        <v>-</v>
      </c>
      <c r="P69" s="55"/>
      <c r="Q69" s="56" t="str">
        <f t="shared" si="7"/>
        <v>-</v>
      </c>
      <c r="R69" s="55"/>
      <c r="S69" s="56" t="str">
        <f t="shared" si="8"/>
        <v>-</v>
      </c>
      <c r="T69" s="61"/>
      <c r="U69" s="18"/>
      <c r="V69" s="22"/>
      <c r="W69" s="22"/>
      <c r="Y69" s="33"/>
      <c r="Z69" s="14"/>
      <c r="AA69" s="25"/>
      <c r="AB69" s="27"/>
    </row>
    <row r="70" spans="1:28">
      <c r="A70" s="38">
        <v>523</v>
      </c>
      <c r="B70" s="45">
        <v>8.8000000000000007</v>
      </c>
      <c r="C70" s="44">
        <f t="shared" si="0"/>
        <v>874</v>
      </c>
      <c r="D70" s="55"/>
      <c r="E70" s="56" t="str">
        <f t="shared" si="1"/>
        <v>-</v>
      </c>
      <c r="F70" s="55"/>
      <c r="G70" s="56" t="str">
        <f t="shared" si="2"/>
        <v>-</v>
      </c>
      <c r="H70" s="55"/>
      <c r="I70" s="56" t="str">
        <f t="shared" si="3"/>
        <v>-</v>
      </c>
      <c r="J70" s="55"/>
      <c r="K70" s="56" t="str">
        <f t="shared" si="4"/>
        <v>-</v>
      </c>
      <c r="L70" s="55"/>
      <c r="M70" s="56" t="str">
        <f t="shared" si="5"/>
        <v>-</v>
      </c>
      <c r="N70" s="55"/>
      <c r="O70" s="56" t="str">
        <f t="shared" si="6"/>
        <v>-</v>
      </c>
      <c r="P70" s="55"/>
      <c r="Q70" s="56" t="str">
        <f t="shared" si="7"/>
        <v>-</v>
      </c>
      <c r="R70" s="55"/>
      <c r="S70" s="56" t="str">
        <f t="shared" si="8"/>
        <v>-</v>
      </c>
      <c r="T70" s="61"/>
      <c r="U70" s="18"/>
      <c r="V70" s="22"/>
      <c r="W70" s="22"/>
      <c r="Y70" s="33"/>
      <c r="Z70" s="14"/>
      <c r="AA70" s="25"/>
      <c r="AB70" s="27"/>
    </row>
    <row r="71" spans="1:28">
      <c r="A71" s="38">
        <v>540</v>
      </c>
      <c r="B71" s="45">
        <v>8.8000000000000007</v>
      </c>
      <c r="C71" s="44">
        <f t="shared" si="0"/>
        <v>874</v>
      </c>
      <c r="D71" s="55"/>
      <c r="E71" s="56" t="str">
        <f t="shared" si="1"/>
        <v>-</v>
      </c>
      <c r="F71" s="55"/>
      <c r="G71" s="56" t="str">
        <f t="shared" si="2"/>
        <v>-</v>
      </c>
      <c r="H71" s="55"/>
      <c r="I71" s="56" t="str">
        <f t="shared" si="3"/>
        <v>-</v>
      </c>
      <c r="J71" s="55"/>
      <c r="K71" s="56" t="str">
        <f t="shared" si="4"/>
        <v>-</v>
      </c>
      <c r="L71" s="55"/>
      <c r="M71" s="56" t="str">
        <f t="shared" si="5"/>
        <v>-</v>
      </c>
      <c r="N71" s="55"/>
      <c r="O71" s="56" t="str">
        <f t="shared" si="6"/>
        <v>-</v>
      </c>
      <c r="P71" s="55"/>
      <c r="Q71" s="56" t="str">
        <f t="shared" si="7"/>
        <v>-</v>
      </c>
      <c r="R71" s="55"/>
      <c r="S71" s="56" t="str">
        <f t="shared" si="8"/>
        <v>-</v>
      </c>
      <c r="T71" s="61"/>
      <c r="U71" s="18"/>
      <c r="V71" s="22"/>
      <c r="W71" s="22"/>
      <c r="Y71" s="33"/>
      <c r="Z71" s="14"/>
      <c r="AA71" s="25"/>
      <c r="AB71" s="27"/>
    </row>
    <row r="72" spans="1:28">
      <c r="A72" s="38">
        <v>560</v>
      </c>
      <c r="B72" s="45">
        <v>9.1</v>
      </c>
      <c r="C72" s="44">
        <f t="shared" si="0"/>
        <v>873.69999999999993</v>
      </c>
      <c r="D72" s="55"/>
      <c r="E72" s="56" t="str">
        <f t="shared" si="1"/>
        <v>-</v>
      </c>
      <c r="F72" s="55"/>
      <c r="G72" s="56" t="str">
        <f t="shared" si="2"/>
        <v>-</v>
      </c>
      <c r="H72" s="55"/>
      <c r="I72" s="56" t="str">
        <f t="shared" si="3"/>
        <v>-</v>
      </c>
      <c r="J72" s="55"/>
      <c r="K72" s="56" t="str">
        <f t="shared" si="4"/>
        <v>-</v>
      </c>
      <c r="L72" s="55"/>
      <c r="M72" s="56" t="str">
        <f t="shared" si="5"/>
        <v>-</v>
      </c>
      <c r="N72" s="55"/>
      <c r="O72" s="56" t="str">
        <f t="shared" si="6"/>
        <v>-</v>
      </c>
      <c r="P72" s="55"/>
      <c r="Q72" s="56" t="str">
        <f t="shared" si="7"/>
        <v>-</v>
      </c>
      <c r="R72" s="55"/>
      <c r="S72" s="56" t="str">
        <f t="shared" si="8"/>
        <v>-</v>
      </c>
      <c r="T72" s="61"/>
      <c r="U72" s="18"/>
      <c r="V72" s="22"/>
      <c r="W72" s="22"/>
      <c r="Y72" s="33"/>
      <c r="Z72" s="14"/>
      <c r="AA72" s="25"/>
      <c r="AB72" s="27"/>
    </row>
    <row r="73" spans="1:28">
      <c r="A73" s="38">
        <v>565</v>
      </c>
      <c r="B73" s="45">
        <v>9.8000000000000007</v>
      </c>
      <c r="C73" s="44">
        <f t="shared" si="0"/>
        <v>873</v>
      </c>
      <c r="D73" s="55"/>
      <c r="E73" s="56" t="str">
        <f t="shared" si="1"/>
        <v>-</v>
      </c>
      <c r="F73" s="55"/>
      <c r="G73" s="56" t="str">
        <f t="shared" si="2"/>
        <v>-</v>
      </c>
      <c r="H73" s="55"/>
      <c r="I73" s="56" t="str">
        <f t="shared" si="3"/>
        <v>-</v>
      </c>
      <c r="J73" s="55"/>
      <c r="K73" s="56" t="str">
        <f t="shared" si="4"/>
        <v>-</v>
      </c>
      <c r="L73" s="55"/>
      <c r="M73" s="56" t="str">
        <f t="shared" si="5"/>
        <v>-</v>
      </c>
      <c r="N73" s="55"/>
      <c r="O73" s="56" t="str">
        <f t="shared" si="6"/>
        <v>-</v>
      </c>
      <c r="P73" s="55"/>
      <c r="Q73" s="56" t="str">
        <f t="shared" si="7"/>
        <v>-</v>
      </c>
      <c r="R73" s="55"/>
      <c r="S73" s="56" t="str">
        <f t="shared" si="8"/>
        <v>-</v>
      </c>
      <c r="T73" s="61" t="s">
        <v>49</v>
      </c>
      <c r="U73" s="20"/>
      <c r="V73" s="22"/>
      <c r="W73" s="22"/>
      <c r="Y73" s="33"/>
      <c r="Z73" s="14"/>
      <c r="AA73" s="25"/>
      <c r="AB73" s="27"/>
    </row>
    <row r="74" spans="1:28">
      <c r="A74" s="38">
        <v>570</v>
      </c>
      <c r="B74" s="45">
        <v>8.9</v>
      </c>
      <c r="C74" s="44">
        <f t="shared" si="0"/>
        <v>873.9</v>
      </c>
      <c r="D74" s="55"/>
      <c r="E74" s="56" t="str">
        <f t="shared" si="1"/>
        <v>-</v>
      </c>
      <c r="F74" s="55"/>
      <c r="G74" s="56" t="str">
        <f t="shared" si="2"/>
        <v>-</v>
      </c>
      <c r="H74" s="55"/>
      <c r="I74" s="56" t="str">
        <f t="shared" si="3"/>
        <v>-</v>
      </c>
      <c r="J74" s="55"/>
      <c r="K74" s="56" t="str">
        <f t="shared" si="4"/>
        <v>-</v>
      </c>
      <c r="L74" s="55"/>
      <c r="M74" s="56" t="str">
        <f t="shared" si="5"/>
        <v>-</v>
      </c>
      <c r="N74" s="55"/>
      <c r="O74" s="56" t="str">
        <f t="shared" si="6"/>
        <v>-</v>
      </c>
      <c r="P74" s="55"/>
      <c r="Q74" s="56" t="str">
        <f t="shared" si="7"/>
        <v>-</v>
      </c>
      <c r="R74" s="55"/>
      <c r="S74" s="56" t="str">
        <f t="shared" si="8"/>
        <v>-</v>
      </c>
      <c r="T74" s="61"/>
      <c r="U74" s="20"/>
      <c r="V74" s="22"/>
      <c r="W74" s="22"/>
      <c r="Y74" s="33"/>
      <c r="Z74" s="14"/>
      <c r="AA74" s="25"/>
      <c r="AB74" s="27"/>
    </row>
    <row r="75" spans="1:28">
      <c r="A75" s="38">
        <v>580</v>
      </c>
      <c r="B75" s="45">
        <v>8.6999999999999993</v>
      </c>
      <c r="C75" s="44">
        <f t="shared" si="0"/>
        <v>874.09999999999991</v>
      </c>
      <c r="D75" s="55"/>
      <c r="E75" s="56" t="str">
        <f t="shared" si="1"/>
        <v>-</v>
      </c>
      <c r="F75" s="55"/>
      <c r="G75" s="56" t="str">
        <f t="shared" si="2"/>
        <v>-</v>
      </c>
      <c r="H75" s="55"/>
      <c r="I75" s="56" t="str">
        <f t="shared" si="3"/>
        <v>-</v>
      </c>
      <c r="J75" s="55"/>
      <c r="K75" s="56" t="str">
        <f t="shared" si="4"/>
        <v>-</v>
      </c>
      <c r="L75" s="55"/>
      <c r="M75" s="56" t="str">
        <f t="shared" si="5"/>
        <v>-</v>
      </c>
      <c r="N75" s="55"/>
      <c r="O75" s="56" t="str">
        <f t="shared" si="6"/>
        <v>-</v>
      </c>
      <c r="P75" s="55"/>
      <c r="Q75" s="56" t="str">
        <f t="shared" si="7"/>
        <v>-</v>
      </c>
      <c r="R75" s="55"/>
      <c r="S75" s="56" t="str">
        <f t="shared" si="8"/>
        <v>-</v>
      </c>
      <c r="T75" s="61"/>
      <c r="U75" s="20"/>
      <c r="V75" s="22"/>
      <c r="W75" s="22"/>
      <c r="Y75" s="33"/>
      <c r="Z75" s="14"/>
      <c r="AA75" s="25"/>
      <c r="AB75" s="27"/>
    </row>
    <row r="76" spans="1:28">
      <c r="A76" s="38">
        <v>600</v>
      </c>
      <c r="B76" s="45">
        <v>8.4</v>
      </c>
      <c r="C76" s="44">
        <f t="shared" si="0"/>
        <v>874.4</v>
      </c>
      <c r="D76" s="55"/>
      <c r="E76" s="56" t="str">
        <f t="shared" si="1"/>
        <v>-</v>
      </c>
      <c r="F76" s="55"/>
      <c r="G76" s="56" t="str">
        <f t="shared" si="2"/>
        <v>-</v>
      </c>
      <c r="H76" s="55"/>
      <c r="I76" s="56" t="str">
        <f t="shared" si="3"/>
        <v>-</v>
      </c>
      <c r="J76" s="55"/>
      <c r="K76" s="56" t="str">
        <f t="shared" si="4"/>
        <v>-</v>
      </c>
      <c r="L76" s="55"/>
      <c r="M76" s="56" t="str">
        <f t="shared" si="5"/>
        <v>-</v>
      </c>
      <c r="N76" s="55"/>
      <c r="O76" s="56" t="str">
        <f t="shared" si="6"/>
        <v>-</v>
      </c>
      <c r="P76" s="55"/>
      <c r="Q76" s="56" t="str">
        <f t="shared" si="7"/>
        <v>-</v>
      </c>
      <c r="R76" s="55"/>
      <c r="S76" s="56" t="str">
        <f t="shared" si="8"/>
        <v>-</v>
      </c>
      <c r="T76" s="59"/>
      <c r="U76" s="18"/>
      <c r="V76" s="22"/>
      <c r="W76" s="22"/>
      <c r="Y76" s="33"/>
      <c r="Z76" s="14"/>
      <c r="AA76" s="25"/>
      <c r="AB76" s="27"/>
    </row>
    <row r="77" spans="1:28">
      <c r="A77" s="38">
        <v>607</v>
      </c>
      <c r="B77" s="45">
        <v>9.4</v>
      </c>
      <c r="C77" s="44">
        <f t="shared" ref="C77:C140" si="9">$H$3+$H$4-B77</f>
        <v>873.4</v>
      </c>
      <c r="D77" s="55"/>
      <c r="E77" s="56" t="str">
        <f t="shared" ref="E77:E140" si="10">IF(D77="","-",$H$3+$H$4-D77)</f>
        <v>-</v>
      </c>
      <c r="F77" s="55"/>
      <c r="G77" s="56" t="str">
        <f t="shared" ref="G77:G140" si="11">IF(F77="","-",$H$3+$H$4-F77)</f>
        <v>-</v>
      </c>
      <c r="H77" s="55"/>
      <c r="I77" s="56" t="str">
        <f t="shared" ref="I77:I140" si="12">IF(H77="","-",$H$3+$H$4-H77)</f>
        <v>-</v>
      </c>
      <c r="J77" s="55"/>
      <c r="K77" s="56" t="str">
        <f t="shared" ref="K77:K140" si="13">IF(J77="","-",$H$3+$H$4-J77)</f>
        <v>-</v>
      </c>
      <c r="L77" s="55"/>
      <c r="M77" s="56" t="str">
        <f t="shared" ref="M77:M140" si="14">IF(L77="","-",$H$3+$H$4-L77)</f>
        <v>-</v>
      </c>
      <c r="N77" s="55"/>
      <c r="O77" s="56" t="str">
        <f t="shared" ref="O77:O140" si="15">IF(N77="","-",$H$3+$H$4-N77)</f>
        <v>-</v>
      </c>
      <c r="P77" s="55"/>
      <c r="Q77" s="56" t="str">
        <f t="shared" ref="Q77:Q140" si="16">IF(P77="","-",$H$3+$H$4-P77)</f>
        <v>-</v>
      </c>
      <c r="R77" s="55"/>
      <c r="S77" s="56" t="str">
        <f t="shared" ref="S77:S140" si="17">IF(R77="","-",$H$3+$H$4-R77)</f>
        <v>-</v>
      </c>
      <c r="T77" s="61"/>
      <c r="U77" s="18"/>
      <c r="V77" s="22"/>
      <c r="W77" s="22"/>
      <c r="Y77" s="33"/>
      <c r="Z77" s="14"/>
      <c r="AA77" s="25"/>
      <c r="AB77" s="27"/>
    </row>
    <row r="78" spans="1:28">
      <c r="A78" s="38">
        <v>612</v>
      </c>
      <c r="B78" s="45">
        <v>9.5</v>
      </c>
      <c r="C78" s="44">
        <f t="shared" si="9"/>
        <v>873.3</v>
      </c>
      <c r="D78" s="55"/>
      <c r="E78" s="56" t="str">
        <f t="shared" si="10"/>
        <v>-</v>
      </c>
      <c r="F78" s="55"/>
      <c r="G78" s="56" t="str">
        <f t="shared" si="11"/>
        <v>-</v>
      </c>
      <c r="H78" s="55"/>
      <c r="I78" s="56" t="str">
        <f t="shared" si="12"/>
        <v>-</v>
      </c>
      <c r="J78" s="55"/>
      <c r="K78" s="56" t="str">
        <f t="shared" si="13"/>
        <v>-</v>
      </c>
      <c r="L78" s="55"/>
      <c r="M78" s="56" t="str">
        <f t="shared" si="14"/>
        <v>-</v>
      </c>
      <c r="N78" s="55"/>
      <c r="O78" s="56" t="str">
        <f t="shared" si="15"/>
        <v>-</v>
      </c>
      <c r="P78" s="55"/>
      <c r="Q78" s="56" t="str">
        <f t="shared" si="16"/>
        <v>-</v>
      </c>
      <c r="R78" s="55"/>
      <c r="S78" s="56" t="str">
        <f t="shared" si="17"/>
        <v>-</v>
      </c>
      <c r="T78" s="61" t="s">
        <v>50</v>
      </c>
      <c r="U78" s="18"/>
      <c r="V78" s="22"/>
      <c r="W78" s="22"/>
      <c r="Y78" s="33"/>
      <c r="Z78" s="14"/>
      <c r="AA78" s="25"/>
      <c r="AB78" s="27"/>
    </row>
    <row r="79" spans="1:28">
      <c r="A79" s="38">
        <v>617</v>
      </c>
      <c r="B79" s="45">
        <v>9.3000000000000007</v>
      </c>
      <c r="C79" s="44">
        <f t="shared" si="9"/>
        <v>873.5</v>
      </c>
      <c r="D79" s="55"/>
      <c r="E79" s="56" t="str">
        <f t="shared" si="10"/>
        <v>-</v>
      </c>
      <c r="F79" s="55"/>
      <c r="G79" s="56" t="str">
        <f t="shared" si="11"/>
        <v>-</v>
      </c>
      <c r="H79" s="55"/>
      <c r="I79" s="56" t="str">
        <f t="shared" si="12"/>
        <v>-</v>
      </c>
      <c r="J79" s="55"/>
      <c r="K79" s="56" t="str">
        <f t="shared" si="13"/>
        <v>-</v>
      </c>
      <c r="L79" s="55"/>
      <c r="M79" s="56" t="str">
        <f t="shared" si="14"/>
        <v>-</v>
      </c>
      <c r="N79" s="55"/>
      <c r="O79" s="56" t="str">
        <f t="shared" si="15"/>
        <v>-</v>
      </c>
      <c r="P79" s="55"/>
      <c r="Q79" s="56" t="str">
        <f t="shared" si="16"/>
        <v>-</v>
      </c>
      <c r="R79" s="55"/>
      <c r="S79" s="56" t="str">
        <f t="shared" si="17"/>
        <v>-</v>
      </c>
      <c r="T79" s="61"/>
      <c r="U79" s="18"/>
      <c r="V79" s="22"/>
      <c r="W79" s="22"/>
      <c r="Y79" s="33"/>
      <c r="Z79" s="14"/>
      <c r="AA79" s="25"/>
      <c r="AB79" s="27"/>
    </row>
    <row r="80" spans="1:28">
      <c r="A80" s="38">
        <v>620</v>
      </c>
      <c r="B80" s="45">
        <v>9</v>
      </c>
      <c r="C80" s="44">
        <f t="shared" si="9"/>
        <v>873.8</v>
      </c>
      <c r="D80" s="55"/>
      <c r="E80" s="56" t="str">
        <f t="shared" si="10"/>
        <v>-</v>
      </c>
      <c r="F80" s="55"/>
      <c r="G80" s="56" t="str">
        <f t="shared" si="11"/>
        <v>-</v>
      </c>
      <c r="H80" s="55"/>
      <c r="I80" s="56" t="str">
        <f t="shared" si="12"/>
        <v>-</v>
      </c>
      <c r="J80" s="55"/>
      <c r="K80" s="56" t="str">
        <f t="shared" si="13"/>
        <v>-</v>
      </c>
      <c r="L80" s="55"/>
      <c r="M80" s="56" t="str">
        <f t="shared" si="14"/>
        <v>-</v>
      </c>
      <c r="N80" s="55"/>
      <c r="O80" s="56" t="str">
        <f t="shared" si="15"/>
        <v>-</v>
      </c>
      <c r="P80" s="55"/>
      <c r="Q80" s="56" t="str">
        <f t="shared" si="16"/>
        <v>-</v>
      </c>
      <c r="R80" s="55"/>
      <c r="S80" s="56" t="str">
        <f t="shared" si="17"/>
        <v>-</v>
      </c>
      <c r="T80" s="61"/>
      <c r="U80" s="18"/>
      <c r="V80" s="22"/>
      <c r="W80" s="22"/>
      <c r="Y80" s="33"/>
      <c r="Z80" s="14"/>
      <c r="AA80" s="25"/>
      <c r="AB80" s="27"/>
    </row>
    <row r="81" spans="1:28">
      <c r="A81" s="38">
        <v>640</v>
      </c>
      <c r="B81" s="45">
        <v>9</v>
      </c>
      <c r="C81" s="44">
        <f t="shared" si="9"/>
        <v>873.8</v>
      </c>
      <c r="D81" s="55"/>
      <c r="E81" s="56" t="str">
        <f t="shared" si="10"/>
        <v>-</v>
      </c>
      <c r="F81" s="55"/>
      <c r="G81" s="56" t="str">
        <f t="shared" si="11"/>
        <v>-</v>
      </c>
      <c r="H81" s="55"/>
      <c r="I81" s="56" t="str">
        <f t="shared" si="12"/>
        <v>-</v>
      </c>
      <c r="J81" s="55"/>
      <c r="K81" s="56" t="str">
        <f t="shared" si="13"/>
        <v>-</v>
      </c>
      <c r="L81" s="55"/>
      <c r="M81" s="56" t="str">
        <f t="shared" si="14"/>
        <v>-</v>
      </c>
      <c r="N81" s="55"/>
      <c r="O81" s="56" t="str">
        <f t="shared" si="15"/>
        <v>-</v>
      </c>
      <c r="P81" s="55"/>
      <c r="Q81" s="56" t="str">
        <f t="shared" si="16"/>
        <v>-</v>
      </c>
      <c r="R81" s="55"/>
      <c r="S81" s="56" t="str">
        <f t="shared" si="17"/>
        <v>-</v>
      </c>
      <c r="T81" s="59"/>
      <c r="V81" s="22"/>
      <c r="W81" s="22"/>
      <c r="Y81" s="33"/>
      <c r="Z81" s="14"/>
      <c r="AA81" s="25"/>
      <c r="AB81" s="27"/>
    </row>
    <row r="82" spans="1:28">
      <c r="A82" s="38">
        <v>654</v>
      </c>
      <c r="B82" s="45">
        <v>8.6999999999999993</v>
      </c>
      <c r="C82" s="44">
        <f t="shared" si="9"/>
        <v>874.09999999999991</v>
      </c>
      <c r="D82" s="55"/>
      <c r="E82" s="56" t="str">
        <f t="shared" si="10"/>
        <v>-</v>
      </c>
      <c r="F82" s="55"/>
      <c r="G82" s="56" t="str">
        <f t="shared" si="11"/>
        <v>-</v>
      </c>
      <c r="H82" s="55"/>
      <c r="I82" s="56" t="str">
        <f t="shared" si="12"/>
        <v>-</v>
      </c>
      <c r="J82" s="55"/>
      <c r="K82" s="56" t="str">
        <f t="shared" si="13"/>
        <v>-</v>
      </c>
      <c r="L82" s="55"/>
      <c r="M82" s="56" t="str">
        <f t="shared" si="14"/>
        <v>-</v>
      </c>
      <c r="N82" s="55"/>
      <c r="O82" s="56" t="str">
        <f t="shared" si="15"/>
        <v>-</v>
      </c>
      <c r="P82" s="55"/>
      <c r="Q82" s="56" t="str">
        <f t="shared" si="16"/>
        <v>-</v>
      </c>
      <c r="R82" s="55"/>
      <c r="S82" s="56" t="str">
        <f t="shared" si="17"/>
        <v>-</v>
      </c>
      <c r="T82" s="59"/>
      <c r="V82" s="22"/>
      <c r="W82" s="22"/>
      <c r="Y82" s="33"/>
      <c r="Z82" s="14"/>
      <c r="AA82" s="25"/>
      <c r="AB82" s="27"/>
    </row>
    <row r="83" spans="1:28">
      <c r="A83" s="38">
        <v>659</v>
      </c>
      <c r="B83" s="45">
        <v>10</v>
      </c>
      <c r="C83" s="44">
        <f t="shared" si="9"/>
        <v>872.8</v>
      </c>
      <c r="D83" s="55"/>
      <c r="E83" s="56" t="str">
        <f t="shared" si="10"/>
        <v>-</v>
      </c>
      <c r="F83" s="55"/>
      <c r="G83" s="56" t="str">
        <f t="shared" si="11"/>
        <v>-</v>
      </c>
      <c r="H83" s="55"/>
      <c r="I83" s="56" t="str">
        <f t="shared" si="12"/>
        <v>-</v>
      </c>
      <c r="J83" s="55"/>
      <c r="K83" s="56" t="str">
        <f t="shared" si="13"/>
        <v>-</v>
      </c>
      <c r="L83" s="55"/>
      <c r="M83" s="56" t="str">
        <f t="shared" si="14"/>
        <v>-</v>
      </c>
      <c r="N83" s="55"/>
      <c r="O83" s="56" t="str">
        <f t="shared" si="15"/>
        <v>-</v>
      </c>
      <c r="P83" s="55"/>
      <c r="Q83" s="56" t="str">
        <f t="shared" si="16"/>
        <v>-</v>
      </c>
      <c r="R83" s="55"/>
      <c r="S83" s="56" t="str">
        <f t="shared" si="17"/>
        <v>-</v>
      </c>
      <c r="T83" s="59" t="s">
        <v>51</v>
      </c>
      <c r="V83" s="22"/>
      <c r="W83" s="22"/>
      <c r="Y83" s="33"/>
      <c r="Z83" s="14"/>
      <c r="AA83" s="25"/>
      <c r="AB83" s="27"/>
    </row>
    <row r="84" spans="1:28">
      <c r="A84" s="38">
        <v>660</v>
      </c>
      <c r="B84" s="45">
        <v>9.9</v>
      </c>
      <c r="C84" s="44">
        <f t="shared" si="9"/>
        <v>872.9</v>
      </c>
      <c r="D84" s="55"/>
      <c r="E84" s="56" t="str">
        <f t="shared" si="10"/>
        <v>-</v>
      </c>
      <c r="F84" s="55"/>
      <c r="G84" s="56" t="str">
        <f t="shared" si="11"/>
        <v>-</v>
      </c>
      <c r="H84" s="55"/>
      <c r="I84" s="56" t="str">
        <f t="shared" si="12"/>
        <v>-</v>
      </c>
      <c r="J84" s="55"/>
      <c r="K84" s="56" t="str">
        <f t="shared" si="13"/>
        <v>-</v>
      </c>
      <c r="L84" s="55"/>
      <c r="M84" s="56" t="str">
        <f t="shared" si="14"/>
        <v>-</v>
      </c>
      <c r="N84" s="55"/>
      <c r="O84" s="56" t="str">
        <f t="shared" si="15"/>
        <v>-</v>
      </c>
      <c r="P84" s="55"/>
      <c r="Q84" s="56" t="str">
        <f t="shared" si="16"/>
        <v>-</v>
      </c>
      <c r="R84" s="55"/>
      <c r="S84" s="56" t="str">
        <f t="shared" si="17"/>
        <v>-</v>
      </c>
      <c r="T84" s="59"/>
      <c r="V84" s="22"/>
      <c r="W84" s="22"/>
      <c r="Y84" s="33"/>
      <c r="Z84" s="14"/>
      <c r="AA84" s="25"/>
      <c r="AB84" s="27"/>
    </row>
    <row r="85" spans="1:28">
      <c r="A85" s="38">
        <v>664</v>
      </c>
      <c r="B85" s="45">
        <v>9.4</v>
      </c>
      <c r="C85" s="44">
        <f t="shared" si="9"/>
        <v>873.4</v>
      </c>
      <c r="D85" s="55"/>
      <c r="E85" s="56" t="str">
        <f t="shared" si="10"/>
        <v>-</v>
      </c>
      <c r="F85" s="55"/>
      <c r="G85" s="56" t="str">
        <f t="shared" si="11"/>
        <v>-</v>
      </c>
      <c r="H85" s="55"/>
      <c r="I85" s="56" t="str">
        <f t="shared" si="12"/>
        <v>-</v>
      </c>
      <c r="J85" s="55"/>
      <c r="K85" s="56" t="str">
        <f t="shared" si="13"/>
        <v>-</v>
      </c>
      <c r="L85" s="55"/>
      <c r="M85" s="56" t="str">
        <f t="shared" si="14"/>
        <v>-</v>
      </c>
      <c r="N85" s="55"/>
      <c r="O85" s="56" t="str">
        <f t="shared" si="15"/>
        <v>-</v>
      </c>
      <c r="P85" s="55"/>
      <c r="Q85" s="56" t="str">
        <f t="shared" si="16"/>
        <v>-</v>
      </c>
      <c r="R85" s="55"/>
      <c r="S85" s="56" t="str">
        <f t="shared" si="17"/>
        <v>-</v>
      </c>
      <c r="T85" s="59"/>
      <c r="V85" s="22"/>
      <c r="W85" s="22"/>
      <c r="Y85" s="33"/>
      <c r="Z85" s="14"/>
      <c r="AA85" s="25"/>
      <c r="AB85" s="27"/>
    </row>
    <row r="86" spans="1:28">
      <c r="A86" s="38">
        <v>680</v>
      </c>
      <c r="B86" s="45">
        <v>9.5</v>
      </c>
      <c r="C86" s="44">
        <f t="shared" si="9"/>
        <v>873.3</v>
      </c>
      <c r="D86" s="55"/>
      <c r="E86" s="56" t="str">
        <f t="shared" si="10"/>
        <v>-</v>
      </c>
      <c r="F86" s="55"/>
      <c r="G86" s="56" t="str">
        <f t="shared" si="11"/>
        <v>-</v>
      </c>
      <c r="H86" s="55"/>
      <c r="I86" s="56" t="str">
        <f t="shared" si="12"/>
        <v>-</v>
      </c>
      <c r="J86" s="55"/>
      <c r="K86" s="56" t="str">
        <f t="shared" si="13"/>
        <v>-</v>
      </c>
      <c r="L86" s="55"/>
      <c r="M86" s="56" t="str">
        <f t="shared" si="14"/>
        <v>-</v>
      </c>
      <c r="N86" s="55"/>
      <c r="O86" s="56" t="str">
        <f t="shared" si="15"/>
        <v>-</v>
      </c>
      <c r="P86" s="55"/>
      <c r="Q86" s="56" t="str">
        <f t="shared" si="16"/>
        <v>-</v>
      </c>
      <c r="R86" s="55"/>
      <c r="S86" s="56" t="str">
        <f t="shared" si="17"/>
        <v>-</v>
      </c>
      <c r="T86" s="59"/>
      <c r="V86" s="22"/>
      <c r="W86" s="22"/>
      <c r="Y86" s="33"/>
      <c r="Z86" s="14"/>
      <c r="AA86" s="25"/>
      <c r="AB86" s="27"/>
    </row>
    <row r="87" spans="1:28">
      <c r="A87" s="38">
        <v>700</v>
      </c>
      <c r="B87" s="45">
        <v>9.5</v>
      </c>
      <c r="C87" s="44">
        <f t="shared" si="9"/>
        <v>873.3</v>
      </c>
      <c r="D87" s="55"/>
      <c r="E87" s="56" t="str">
        <f t="shared" si="10"/>
        <v>-</v>
      </c>
      <c r="F87" s="55"/>
      <c r="G87" s="56" t="str">
        <f t="shared" si="11"/>
        <v>-</v>
      </c>
      <c r="H87" s="55"/>
      <c r="I87" s="56" t="str">
        <f t="shared" si="12"/>
        <v>-</v>
      </c>
      <c r="J87" s="55"/>
      <c r="K87" s="56" t="str">
        <f t="shared" si="13"/>
        <v>-</v>
      </c>
      <c r="L87" s="55"/>
      <c r="M87" s="56" t="str">
        <f t="shared" si="14"/>
        <v>-</v>
      </c>
      <c r="N87" s="55"/>
      <c r="O87" s="56" t="str">
        <f t="shared" si="15"/>
        <v>-</v>
      </c>
      <c r="P87" s="55"/>
      <c r="Q87" s="56" t="str">
        <f t="shared" si="16"/>
        <v>-</v>
      </c>
      <c r="R87" s="55"/>
      <c r="S87" s="56" t="str">
        <f t="shared" si="17"/>
        <v>-</v>
      </c>
      <c r="T87" s="59"/>
      <c r="V87" s="22"/>
      <c r="W87" s="22"/>
      <c r="Y87" s="33"/>
      <c r="Z87" s="14"/>
      <c r="AA87" s="25"/>
      <c r="AB87" s="27"/>
    </row>
    <row r="88" spans="1:28">
      <c r="A88" s="38">
        <v>705</v>
      </c>
      <c r="B88" s="45">
        <v>9.8000000000000007</v>
      </c>
      <c r="C88" s="44">
        <f t="shared" si="9"/>
        <v>873</v>
      </c>
      <c r="D88" s="55"/>
      <c r="E88" s="56" t="str">
        <f t="shared" si="10"/>
        <v>-</v>
      </c>
      <c r="F88" s="55"/>
      <c r="G88" s="56" t="str">
        <f t="shared" si="11"/>
        <v>-</v>
      </c>
      <c r="H88" s="55"/>
      <c r="I88" s="56" t="str">
        <f t="shared" si="12"/>
        <v>-</v>
      </c>
      <c r="J88" s="55"/>
      <c r="K88" s="56" t="str">
        <f t="shared" si="13"/>
        <v>-</v>
      </c>
      <c r="L88" s="55"/>
      <c r="M88" s="56" t="str">
        <f t="shared" si="14"/>
        <v>-</v>
      </c>
      <c r="N88" s="55"/>
      <c r="O88" s="56" t="str">
        <f t="shared" si="15"/>
        <v>-</v>
      </c>
      <c r="P88" s="55"/>
      <c r="Q88" s="56" t="str">
        <f t="shared" si="16"/>
        <v>-</v>
      </c>
      <c r="R88" s="55"/>
      <c r="S88" s="56" t="str">
        <f t="shared" si="17"/>
        <v>-</v>
      </c>
      <c r="T88" s="61" t="s">
        <v>52</v>
      </c>
      <c r="V88" s="22"/>
      <c r="W88" s="22"/>
      <c r="Y88" s="33"/>
      <c r="Z88" s="14"/>
      <c r="AA88" s="25"/>
      <c r="AB88" s="27"/>
    </row>
    <row r="89" spans="1:28">
      <c r="A89" s="38">
        <v>710</v>
      </c>
      <c r="B89" s="45">
        <v>9.6</v>
      </c>
      <c r="C89" s="44">
        <f t="shared" si="9"/>
        <v>873.19999999999993</v>
      </c>
      <c r="D89" s="55"/>
      <c r="E89" s="56" t="str">
        <f t="shared" si="10"/>
        <v>-</v>
      </c>
      <c r="F89" s="55"/>
      <c r="G89" s="56" t="str">
        <f t="shared" si="11"/>
        <v>-</v>
      </c>
      <c r="H89" s="55"/>
      <c r="I89" s="56" t="str">
        <f t="shared" si="12"/>
        <v>-</v>
      </c>
      <c r="J89" s="55"/>
      <c r="K89" s="56" t="str">
        <f t="shared" si="13"/>
        <v>-</v>
      </c>
      <c r="L89" s="55"/>
      <c r="M89" s="56" t="str">
        <f t="shared" si="14"/>
        <v>-</v>
      </c>
      <c r="N89" s="55"/>
      <c r="O89" s="56" t="str">
        <f t="shared" si="15"/>
        <v>-</v>
      </c>
      <c r="P89" s="55"/>
      <c r="Q89" s="56" t="str">
        <f t="shared" si="16"/>
        <v>-</v>
      </c>
      <c r="R89" s="55"/>
      <c r="S89" s="56" t="str">
        <f t="shared" si="17"/>
        <v>-</v>
      </c>
      <c r="T89" s="60"/>
      <c r="V89" s="22"/>
      <c r="W89" s="22"/>
      <c r="Y89" s="33"/>
      <c r="Z89" s="14"/>
      <c r="AA89" s="25"/>
      <c r="AB89" s="27"/>
    </row>
    <row r="90" spans="1:28">
      <c r="A90" s="38">
        <v>720</v>
      </c>
      <c r="B90" s="45">
        <v>9.6999999999999993</v>
      </c>
      <c r="C90" s="44">
        <f t="shared" si="9"/>
        <v>873.09999999999991</v>
      </c>
      <c r="D90" s="55"/>
      <c r="E90" s="56" t="str">
        <f t="shared" si="10"/>
        <v>-</v>
      </c>
      <c r="F90" s="55"/>
      <c r="G90" s="56" t="str">
        <f t="shared" si="11"/>
        <v>-</v>
      </c>
      <c r="H90" s="55"/>
      <c r="I90" s="56" t="str">
        <f t="shared" si="12"/>
        <v>-</v>
      </c>
      <c r="J90" s="55"/>
      <c r="K90" s="56" t="str">
        <f t="shared" si="13"/>
        <v>-</v>
      </c>
      <c r="L90" s="55"/>
      <c r="M90" s="56" t="str">
        <f t="shared" si="14"/>
        <v>-</v>
      </c>
      <c r="N90" s="55"/>
      <c r="O90" s="56" t="str">
        <f t="shared" si="15"/>
        <v>-</v>
      </c>
      <c r="P90" s="55"/>
      <c r="Q90" s="56" t="str">
        <f t="shared" si="16"/>
        <v>-</v>
      </c>
      <c r="R90" s="55"/>
      <c r="S90" s="56" t="str">
        <f t="shared" si="17"/>
        <v>-</v>
      </c>
      <c r="T90" s="59"/>
      <c r="V90" s="22"/>
      <c r="W90" s="22"/>
      <c r="Y90" s="33"/>
      <c r="Z90" s="14"/>
      <c r="AA90" s="25"/>
      <c r="AB90" s="27"/>
    </row>
    <row r="91" spans="1:28">
      <c r="A91" s="38">
        <v>740</v>
      </c>
      <c r="B91" s="45">
        <v>9.3000000000000007</v>
      </c>
      <c r="C91" s="44">
        <f t="shared" si="9"/>
        <v>873.5</v>
      </c>
      <c r="D91" s="55"/>
      <c r="E91" s="56" t="str">
        <f t="shared" si="10"/>
        <v>-</v>
      </c>
      <c r="F91" s="55"/>
      <c r="G91" s="56" t="str">
        <f t="shared" si="11"/>
        <v>-</v>
      </c>
      <c r="H91" s="55"/>
      <c r="I91" s="56" t="str">
        <f t="shared" si="12"/>
        <v>-</v>
      </c>
      <c r="J91" s="55"/>
      <c r="K91" s="56" t="str">
        <f t="shared" si="13"/>
        <v>-</v>
      </c>
      <c r="L91" s="55"/>
      <c r="M91" s="56" t="str">
        <f t="shared" si="14"/>
        <v>-</v>
      </c>
      <c r="N91" s="55"/>
      <c r="O91" s="56" t="str">
        <f t="shared" si="15"/>
        <v>-</v>
      </c>
      <c r="P91" s="55"/>
      <c r="Q91" s="56" t="str">
        <f t="shared" si="16"/>
        <v>-</v>
      </c>
      <c r="R91" s="55"/>
      <c r="S91" s="56" t="str">
        <f t="shared" si="17"/>
        <v>-</v>
      </c>
      <c r="T91" s="59"/>
      <c r="V91" s="22"/>
      <c r="W91" s="22"/>
      <c r="Y91" s="33"/>
      <c r="Z91" s="14"/>
      <c r="AA91" s="25"/>
      <c r="AB91" s="27"/>
    </row>
    <row r="92" spans="1:28">
      <c r="A92" s="38">
        <v>748</v>
      </c>
      <c r="B92" s="45">
        <v>9.6</v>
      </c>
      <c r="C92" s="44">
        <f t="shared" si="9"/>
        <v>873.19999999999993</v>
      </c>
      <c r="D92" s="55"/>
      <c r="E92" s="56" t="str">
        <f t="shared" si="10"/>
        <v>-</v>
      </c>
      <c r="F92" s="55"/>
      <c r="G92" s="56" t="str">
        <f t="shared" si="11"/>
        <v>-</v>
      </c>
      <c r="H92" s="55"/>
      <c r="I92" s="56" t="str">
        <f t="shared" si="12"/>
        <v>-</v>
      </c>
      <c r="J92" s="55"/>
      <c r="K92" s="56" t="str">
        <f t="shared" si="13"/>
        <v>-</v>
      </c>
      <c r="L92" s="55"/>
      <c r="M92" s="56" t="str">
        <f t="shared" si="14"/>
        <v>-</v>
      </c>
      <c r="N92" s="55"/>
      <c r="O92" s="56" t="str">
        <f t="shared" si="15"/>
        <v>-</v>
      </c>
      <c r="P92" s="55"/>
      <c r="Q92" s="56" t="str">
        <f t="shared" si="16"/>
        <v>-</v>
      </c>
      <c r="R92" s="55"/>
      <c r="S92" s="56" t="str">
        <f t="shared" si="17"/>
        <v>-</v>
      </c>
      <c r="T92" s="59"/>
      <c r="V92" s="22"/>
      <c r="W92" s="22"/>
      <c r="Y92" s="33"/>
      <c r="Z92" s="14"/>
      <c r="AA92" s="25"/>
      <c r="AB92" s="27"/>
    </row>
    <row r="93" spans="1:28">
      <c r="A93" s="38">
        <v>753</v>
      </c>
      <c r="B93" s="45">
        <v>9.8000000000000007</v>
      </c>
      <c r="C93" s="44">
        <f t="shared" si="9"/>
        <v>873</v>
      </c>
      <c r="D93" s="55"/>
      <c r="E93" s="56" t="str">
        <f t="shared" si="10"/>
        <v>-</v>
      </c>
      <c r="F93" s="55"/>
      <c r="G93" s="56" t="str">
        <f t="shared" si="11"/>
        <v>-</v>
      </c>
      <c r="H93" s="55"/>
      <c r="I93" s="56" t="str">
        <f t="shared" si="12"/>
        <v>-</v>
      </c>
      <c r="J93" s="55"/>
      <c r="K93" s="56" t="str">
        <f t="shared" si="13"/>
        <v>-</v>
      </c>
      <c r="L93" s="55"/>
      <c r="M93" s="56" t="str">
        <f t="shared" si="14"/>
        <v>-</v>
      </c>
      <c r="N93" s="55"/>
      <c r="O93" s="56" t="str">
        <f t="shared" si="15"/>
        <v>-</v>
      </c>
      <c r="P93" s="55"/>
      <c r="Q93" s="56" t="str">
        <f t="shared" si="16"/>
        <v>-</v>
      </c>
      <c r="R93" s="55"/>
      <c r="S93" s="56" t="str">
        <f t="shared" si="17"/>
        <v>-</v>
      </c>
      <c r="T93" s="59" t="s">
        <v>53</v>
      </c>
      <c r="V93" s="22"/>
      <c r="W93" s="22"/>
      <c r="Y93" s="33"/>
      <c r="Z93" s="14"/>
      <c r="AA93" s="25"/>
      <c r="AB93" s="27"/>
    </row>
    <row r="94" spans="1:28">
      <c r="A94" s="38">
        <v>758</v>
      </c>
      <c r="B94" s="45">
        <v>9.3000000000000007</v>
      </c>
      <c r="C94" s="44">
        <f t="shared" si="9"/>
        <v>873.5</v>
      </c>
      <c r="D94" s="55"/>
      <c r="E94" s="56" t="str">
        <f t="shared" si="10"/>
        <v>-</v>
      </c>
      <c r="F94" s="55"/>
      <c r="G94" s="56" t="str">
        <f t="shared" si="11"/>
        <v>-</v>
      </c>
      <c r="H94" s="55"/>
      <c r="I94" s="56" t="str">
        <f t="shared" si="12"/>
        <v>-</v>
      </c>
      <c r="J94" s="55"/>
      <c r="K94" s="56" t="str">
        <f t="shared" si="13"/>
        <v>-</v>
      </c>
      <c r="L94" s="55"/>
      <c r="M94" s="56" t="str">
        <f t="shared" si="14"/>
        <v>-</v>
      </c>
      <c r="N94" s="55"/>
      <c r="O94" s="56" t="str">
        <f t="shared" si="15"/>
        <v>-</v>
      </c>
      <c r="P94" s="55"/>
      <c r="Q94" s="56" t="str">
        <f t="shared" si="16"/>
        <v>-</v>
      </c>
      <c r="R94" s="55"/>
      <c r="S94" s="56" t="str">
        <f t="shared" si="17"/>
        <v>-</v>
      </c>
      <c r="T94" s="59"/>
      <c r="V94" s="22"/>
      <c r="W94" s="22"/>
      <c r="Y94" s="33"/>
      <c r="Z94" s="14"/>
      <c r="AA94" s="25"/>
      <c r="AB94" s="27"/>
    </row>
    <row r="95" spans="1:28">
      <c r="A95" s="38">
        <v>760</v>
      </c>
      <c r="B95" s="45">
        <v>9.3000000000000007</v>
      </c>
      <c r="C95" s="44">
        <f t="shared" si="9"/>
        <v>873.5</v>
      </c>
      <c r="D95" s="55"/>
      <c r="E95" s="56" t="str">
        <f t="shared" si="10"/>
        <v>-</v>
      </c>
      <c r="F95" s="55"/>
      <c r="G95" s="56" t="str">
        <f t="shared" si="11"/>
        <v>-</v>
      </c>
      <c r="H95" s="55"/>
      <c r="I95" s="56" t="str">
        <f t="shared" si="12"/>
        <v>-</v>
      </c>
      <c r="J95" s="55"/>
      <c r="K95" s="56" t="str">
        <f t="shared" si="13"/>
        <v>-</v>
      </c>
      <c r="L95" s="55"/>
      <c r="M95" s="56" t="str">
        <f t="shared" si="14"/>
        <v>-</v>
      </c>
      <c r="N95" s="55"/>
      <c r="O95" s="56" t="str">
        <f t="shared" si="15"/>
        <v>-</v>
      </c>
      <c r="P95" s="55"/>
      <c r="Q95" s="56" t="str">
        <f t="shared" si="16"/>
        <v>-</v>
      </c>
      <c r="R95" s="55"/>
      <c r="S95" s="56" t="str">
        <f t="shared" si="17"/>
        <v>-</v>
      </c>
      <c r="T95" s="59"/>
      <c r="V95" s="22"/>
      <c r="W95" s="22"/>
      <c r="Y95" s="33"/>
      <c r="Z95" s="14"/>
      <c r="AA95" s="25"/>
      <c r="AB95" s="27"/>
    </row>
    <row r="96" spans="1:28">
      <c r="A96" s="38">
        <v>780</v>
      </c>
      <c r="B96" s="45">
        <v>10.1</v>
      </c>
      <c r="C96" s="44">
        <f t="shared" si="9"/>
        <v>872.69999999999993</v>
      </c>
      <c r="D96" s="55"/>
      <c r="E96" s="56" t="str">
        <f t="shared" si="10"/>
        <v>-</v>
      </c>
      <c r="F96" s="55"/>
      <c r="G96" s="56" t="str">
        <f t="shared" si="11"/>
        <v>-</v>
      </c>
      <c r="H96" s="55"/>
      <c r="I96" s="56" t="str">
        <f t="shared" si="12"/>
        <v>-</v>
      </c>
      <c r="J96" s="55"/>
      <c r="K96" s="56" t="str">
        <f t="shared" si="13"/>
        <v>-</v>
      </c>
      <c r="L96" s="55"/>
      <c r="M96" s="56" t="str">
        <f t="shared" si="14"/>
        <v>-</v>
      </c>
      <c r="N96" s="55"/>
      <c r="O96" s="56" t="str">
        <f t="shared" si="15"/>
        <v>-</v>
      </c>
      <c r="P96" s="55"/>
      <c r="Q96" s="56" t="str">
        <f t="shared" si="16"/>
        <v>-</v>
      </c>
      <c r="R96" s="55"/>
      <c r="S96" s="56" t="str">
        <f t="shared" si="17"/>
        <v>-</v>
      </c>
      <c r="T96" s="59"/>
      <c r="V96" s="22"/>
      <c r="W96" s="22"/>
      <c r="Y96" s="33"/>
      <c r="Z96" s="14"/>
      <c r="AA96" s="25"/>
      <c r="AB96" s="27"/>
    </row>
    <row r="97" spans="1:28">
      <c r="A97" s="38">
        <v>795</v>
      </c>
      <c r="B97" s="45">
        <v>10.4</v>
      </c>
      <c r="C97" s="44">
        <f t="shared" si="9"/>
        <v>872.4</v>
      </c>
      <c r="D97" s="55"/>
      <c r="E97" s="56" t="str">
        <f t="shared" si="10"/>
        <v>-</v>
      </c>
      <c r="F97" s="55"/>
      <c r="G97" s="56" t="str">
        <f t="shared" si="11"/>
        <v>-</v>
      </c>
      <c r="H97" s="55"/>
      <c r="I97" s="56" t="str">
        <f t="shared" si="12"/>
        <v>-</v>
      </c>
      <c r="J97" s="55"/>
      <c r="K97" s="56" t="str">
        <f t="shared" si="13"/>
        <v>-</v>
      </c>
      <c r="L97" s="55"/>
      <c r="M97" s="56" t="str">
        <f t="shared" si="14"/>
        <v>-</v>
      </c>
      <c r="N97" s="55"/>
      <c r="O97" s="56" t="str">
        <f t="shared" si="15"/>
        <v>-</v>
      </c>
      <c r="P97" s="55"/>
      <c r="Q97" s="56" t="str">
        <f t="shared" si="16"/>
        <v>-</v>
      </c>
      <c r="R97" s="55"/>
      <c r="S97" s="56" t="str">
        <f t="shared" si="17"/>
        <v>-</v>
      </c>
      <c r="T97" s="59"/>
      <c r="V97" s="22"/>
      <c r="W97" s="22"/>
      <c r="Y97" s="33"/>
      <c r="Z97" s="14"/>
      <c r="AA97" s="25"/>
      <c r="AB97" s="27"/>
    </row>
    <row r="98" spans="1:28">
      <c r="A98" s="38">
        <v>800</v>
      </c>
      <c r="B98" s="45">
        <v>10.4</v>
      </c>
      <c r="C98" s="44">
        <f t="shared" si="9"/>
        <v>872.4</v>
      </c>
      <c r="D98" s="55"/>
      <c r="E98" s="56" t="str">
        <f t="shared" si="10"/>
        <v>-</v>
      </c>
      <c r="F98" s="55"/>
      <c r="G98" s="56" t="str">
        <f t="shared" si="11"/>
        <v>-</v>
      </c>
      <c r="H98" s="55"/>
      <c r="I98" s="56" t="str">
        <f t="shared" si="12"/>
        <v>-</v>
      </c>
      <c r="J98" s="55"/>
      <c r="K98" s="56" t="str">
        <f t="shared" si="13"/>
        <v>-</v>
      </c>
      <c r="L98" s="55"/>
      <c r="M98" s="56" t="str">
        <f t="shared" si="14"/>
        <v>-</v>
      </c>
      <c r="N98" s="55"/>
      <c r="O98" s="56" t="str">
        <f t="shared" si="15"/>
        <v>-</v>
      </c>
      <c r="P98" s="55"/>
      <c r="Q98" s="56" t="str">
        <f t="shared" si="16"/>
        <v>-</v>
      </c>
      <c r="R98" s="55"/>
      <c r="S98" s="56" t="str">
        <f t="shared" si="17"/>
        <v>-</v>
      </c>
      <c r="T98" s="59" t="s">
        <v>54</v>
      </c>
      <c r="V98" s="22"/>
      <c r="W98" s="22"/>
      <c r="Y98" s="33"/>
      <c r="Z98" s="14"/>
      <c r="AA98" s="25"/>
      <c r="AB98" s="27"/>
    </row>
    <row r="99" spans="1:28">
      <c r="A99" s="38">
        <v>805</v>
      </c>
      <c r="B99" s="45">
        <v>10.8</v>
      </c>
      <c r="C99" s="44">
        <f t="shared" si="9"/>
        <v>872</v>
      </c>
      <c r="D99" s="55"/>
      <c r="E99" s="56" t="str">
        <f t="shared" si="10"/>
        <v>-</v>
      </c>
      <c r="F99" s="55"/>
      <c r="G99" s="56" t="str">
        <f t="shared" si="11"/>
        <v>-</v>
      </c>
      <c r="H99" s="55"/>
      <c r="I99" s="56" t="str">
        <f t="shared" si="12"/>
        <v>-</v>
      </c>
      <c r="J99" s="55"/>
      <c r="K99" s="56" t="str">
        <f t="shared" si="13"/>
        <v>-</v>
      </c>
      <c r="L99" s="55"/>
      <c r="M99" s="56" t="str">
        <f t="shared" si="14"/>
        <v>-</v>
      </c>
      <c r="N99" s="55"/>
      <c r="O99" s="56" t="str">
        <f t="shared" si="15"/>
        <v>-</v>
      </c>
      <c r="P99" s="55"/>
      <c r="Q99" s="56" t="str">
        <f t="shared" si="16"/>
        <v>-</v>
      </c>
      <c r="R99" s="55"/>
      <c r="S99" s="56" t="str">
        <f t="shared" si="17"/>
        <v>-</v>
      </c>
      <c r="T99" s="59"/>
      <c r="V99" s="22"/>
      <c r="W99" s="22"/>
      <c r="Y99" s="33"/>
      <c r="Z99" s="14"/>
      <c r="AA99" s="25"/>
      <c r="AB99" s="27"/>
    </row>
    <row r="100" spans="1:28">
      <c r="A100" s="38">
        <v>820</v>
      </c>
      <c r="B100" s="45">
        <v>12.4</v>
      </c>
      <c r="C100" s="44">
        <f t="shared" si="9"/>
        <v>870.4</v>
      </c>
      <c r="D100" s="55"/>
      <c r="E100" s="56" t="str">
        <f t="shared" si="10"/>
        <v>-</v>
      </c>
      <c r="F100" s="55"/>
      <c r="G100" s="56" t="str">
        <f t="shared" si="11"/>
        <v>-</v>
      </c>
      <c r="H100" s="55"/>
      <c r="I100" s="56" t="str">
        <f t="shared" si="12"/>
        <v>-</v>
      </c>
      <c r="J100" s="55"/>
      <c r="K100" s="56" t="str">
        <f t="shared" si="13"/>
        <v>-</v>
      </c>
      <c r="L100" s="55"/>
      <c r="M100" s="56" t="str">
        <f t="shared" si="14"/>
        <v>-</v>
      </c>
      <c r="N100" s="55"/>
      <c r="O100" s="56" t="str">
        <f t="shared" si="15"/>
        <v>-</v>
      </c>
      <c r="P100" s="55"/>
      <c r="Q100" s="56" t="str">
        <f t="shared" si="16"/>
        <v>-</v>
      </c>
      <c r="R100" s="55"/>
      <c r="S100" s="56" t="str">
        <f t="shared" si="17"/>
        <v>-</v>
      </c>
      <c r="T100" s="59"/>
      <c r="V100" s="22"/>
      <c r="W100" s="22"/>
      <c r="X100" s="19"/>
      <c r="Y100" s="33"/>
      <c r="Z100" s="14"/>
      <c r="AA100" s="25"/>
      <c r="AB100" s="27"/>
    </row>
    <row r="101" spans="1:28">
      <c r="A101" s="38">
        <v>840</v>
      </c>
      <c r="B101" s="45">
        <v>12.7</v>
      </c>
      <c r="C101" s="44">
        <f t="shared" si="9"/>
        <v>870.09999999999991</v>
      </c>
      <c r="D101" s="55"/>
      <c r="E101" s="56" t="str">
        <f t="shared" si="10"/>
        <v>-</v>
      </c>
      <c r="F101" s="55"/>
      <c r="G101" s="56" t="str">
        <f t="shared" si="11"/>
        <v>-</v>
      </c>
      <c r="H101" s="55"/>
      <c r="I101" s="56" t="str">
        <f t="shared" si="12"/>
        <v>-</v>
      </c>
      <c r="J101" s="55"/>
      <c r="K101" s="56" t="str">
        <f t="shared" si="13"/>
        <v>-</v>
      </c>
      <c r="L101" s="55"/>
      <c r="M101" s="56" t="str">
        <f t="shared" si="14"/>
        <v>-</v>
      </c>
      <c r="N101" s="55"/>
      <c r="O101" s="56" t="str">
        <f t="shared" si="15"/>
        <v>-</v>
      </c>
      <c r="P101" s="55"/>
      <c r="Q101" s="56" t="str">
        <f t="shared" si="16"/>
        <v>-</v>
      </c>
      <c r="R101" s="55"/>
      <c r="S101" s="56" t="str">
        <f t="shared" si="17"/>
        <v>-</v>
      </c>
      <c r="T101" s="59"/>
      <c r="V101" s="22"/>
      <c r="W101" s="22"/>
      <c r="X101" s="18"/>
      <c r="Y101" s="33"/>
      <c r="Z101" s="14"/>
      <c r="AA101" s="25"/>
      <c r="AB101" s="27"/>
    </row>
    <row r="102" spans="1:28">
      <c r="A102" s="38">
        <v>842</v>
      </c>
      <c r="B102" s="45">
        <v>12.6</v>
      </c>
      <c r="C102" s="44">
        <f t="shared" si="9"/>
        <v>870.19999999999993</v>
      </c>
      <c r="D102" s="55"/>
      <c r="E102" s="56" t="str">
        <f t="shared" si="10"/>
        <v>-</v>
      </c>
      <c r="F102" s="55"/>
      <c r="G102" s="56" t="str">
        <f t="shared" si="11"/>
        <v>-</v>
      </c>
      <c r="H102" s="55"/>
      <c r="I102" s="56" t="str">
        <f t="shared" si="12"/>
        <v>-</v>
      </c>
      <c r="J102" s="55"/>
      <c r="K102" s="56" t="str">
        <f t="shared" si="13"/>
        <v>-</v>
      </c>
      <c r="L102" s="55"/>
      <c r="M102" s="56" t="str">
        <f t="shared" si="14"/>
        <v>-</v>
      </c>
      <c r="N102" s="55"/>
      <c r="O102" s="56" t="str">
        <f t="shared" si="15"/>
        <v>-</v>
      </c>
      <c r="P102" s="55"/>
      <c r="Q102" s="56" t="str">
        <f t="shared" si="16"/>
        <v>-</v>
      </c>
      <c r="R102" s="55"/>
      <c r="S102" s="56" t="str">
        <f t="shared" si="17"/>
        <v>-</v>
      </c>
      <c r="T102" s="59"/>
      <c r="V102" s="22"/>
      <c r="W102" s="22"/>
      <c r="X102" s="18"/>
      <c r="Y102" s="33"/>
      <c r="Z102" s="14"/>
      <c r="AA102" s="25"/>
      <c r="AB102" s="27"/>
    </row>
    <row r="103" spans="1:28">
      <c r="A103" s="38">
        <v>847</v>
      </c>
      <c r="B103" s="45">
        <v>12.7</v>
      </c>
      <c r="C103" s="44">
        <f t="shared" si="9"/>
        <v>870.09999999999991</v>
      </c>
      <c r="D103" s="55"/>
      <c r="E103" s="56" t="str">
        <f t="shared" si="10"/>
        <v>-</v>
      </c>
      <c r="F103" s="55"/>
      <c r="G103" s="56" t="str">
        <f t="shared" si="11"/>
        <v>-</v>
      </c>
      <c r="H103" s="55"/>
      <c r="I103" s="56" t="str">
        <f t="shared" si="12"/>
        <v>-</v>
      </c>
      <c r="J103" s="55"/>
      <c r="K103" s="56" t="str">
        <f t="shared" si="13"/>
        <v>-</v>
      </c>
      <c r="L103" s="55"/>
      <c r="M103" s="56" t="str">
        <f t="shared" si="14"/>
        <v>-</v>
      </c>
      <c r="N103" s="55"/>
      <c r="O103" s="56" t="str">
        <f t="shared" si="15"/>
        <v>-</v>
      </c>
      <c r="P103" s="55"/>
      <c r="Q103" s="56" t="str">
        <f t="shared" si="16"/>
        <v>-</v>
      </c>
      <c r="R103" s="55"/>
      <c r="S103" s="56" t="str">
        <f t="shared" si="17"/>
        <v>-</v>
      </c>
      <c r="T103" s="59" t="s">
        <v>55</v>
      </c>
      <c r="V103" s="22"/>
      <c r="W103" s="22"/>
      <c r="X103" s="18"/>
      <c r="Y103" s="33"/>
      <c r="Z103" s="14"/>
      <c r="AA103" s="25"/>
      <c r="AB103" s="27"/>
    </row>
    <row r="104" spans="1:28">
      <c r="A104" s="38">
        <v>852</v>
      </c>
      <c r="B104" s="45">
        <v>13.1</v>
      </c>
      <c r="C104" s="44">
        <f t="shared" si="9"/>
        <v>869.69999999999993</v>
      </c>
      <c r="D104" s="55"/>
      <c r="E104" s="56" t="str">
        <f t="shared" si="10"/>
        <v>-</v>
      </c>
      <c r="F104" s="55"/>
      <c r="G104" s="56" t="str">
        <f t="shared" si="11"/>
        <v>-</v>
      </c>
      <c r="H104" s="55"/>
      <c r="I104" s="56" t="str">
        <f t="shared" si="12"/>
        <v>-</v>
      </c>
      <c r="J104" s="55"/>
      <c r="K104" s="56" t="str">
        <f t="shared" si="13"/>
        <v>-</v>
      </c>
      <c r="L104" s="55"/>
      <c r="M104" s="56" t="str">
        <f t="shared" si="14"/>
        <v>-</v>
      </c>
      <c r="N104" s="55"/>
      <c r="O104" s="56" t="str">
        <f t="shared" si="15"/>
        <v>-</v>
      </c>
      <c r="P104" s="55"/>
      <c r="Q104" s="56" t="str">
        <f t="shared" si="16"/>
        <v>-</v>
      </c>
      <c r="R104" s="55"/>
      <c r="S104" s="56" t="str">
        <f t="shared" si="17"/>
        <v>-</v>
      </c>
      <c r="T104" s="61"/>
      <c r="V104" s="22"/>
      <c r="W104" s="22"/>
      <c r="X104" s="18"/>
      <c r="Y104" s="33"/>
      <c r="Z104" s="14"/>
      <c r="AA104" s="25"/>
      <c r="AB104" s="27"/>
    </row>
    <row r="105" spans="1:28">
      <c r="A105" s="38">
        <v>860</v>
      </c>
      <c r="B105" s="45">
        <v>14.2</v>
      </c>
      <c r="C105" s="44">
        <f t="shared" si="9"/>
        <v>868.59999999999991</v>
      </c>
      <c r="D105" s="55"/>
      <c r="E105" s="56" t="str">
        <f t="shared" si="10"/>
        <v>-</v>
      </c>
      <c r="F105" s="55"/>
      <c r="G105" s="56" t="str">
        <f t="shared" si="11"/>
        <v>-</v>
      </c>
      <c r="H105" s="55"/>
      <c r="I105" s="56" t="str">
        <f t="shared" si="12"/>
        <v>-</v>
      </c>
      <c r="J105" s="55"/>
      <c r="K105" s="56" t="str">
        <f t="shared" si="13"/>
        <v>-</v>
      </c>
      <c r="L105" s="55"/>
      <c r="M105" s="56" t="str">
        <f t="shared" si="14"/>
        <v>-</v>
      </c>
      <c r="N105" s="55"/>
      <c r="O105" s="56" t="str">
        <f t="shared" si="15"/>
        <v>-</v>
      </c>
      <c r="P105" s="55"/>
      <c r="Q105" s="56" t="str">
        <f t="shared" si="16"/>
        <v>-</v>
      </c>
      <c r="R105" s="55"/>
      <c r="S105" s="56" t="str">
        <f t="shared" si="17"/>
        <v>-</v>
      </c>
      <c r="T105" s="61"/>
      <c r="V105" s="22"/>
      <c r="W105" s="22"/>
      <c r="X105" s="18"/>
      <c r="Y105" s="33"/>
      <c r="Z105" s="14"/>
      <c r="AA105" s="25"/>
      <c r="AB105" s="27"/>
    </row>
    <row r="106" spans="1:28">
      <c r="A106" s="38">
        <v>880</v>
      </c>
      <c r="B106" s="45">
        <v>14</v>
      </c>
      <c r="C106" s="44">
        <f t="shared" si="9"/>
        <v>868.8</v>
      </c>
      <c r="D106" s="55"/>
      <c r="E106" s="56" t="str">
        <f t="shared" si="10"/>
        <v>-</v>
      </c>
      <c r="F106" s="55"/>
      <c r="G106" s="56" t="str">
        <f t="shared" si="11"/>
        <v>-</v>
      </c>
      <c r="H106" s="55"/>
      <c r="I106" s="56" t="str">
        <f t="shared" si="12"/>
        <v>-</v>
      </c>
      <c r="J106" s="55"/>
      <c r="K106" s="56" t="str">
        <f t="shared" si="13"/>
        <v>-</v>
      </c>
      <c r="L106" s="55"/>
      <c r="M106" s="56" t="str">
        <f t="shared" si="14"/>
        <v>-</v>
      </c>
      <c r="N106" s="55"/>
      <c r="O106" s="56" t="str">
        <f t="shared" si="15"/>
        <v>-</v>
      </c>
      <c r="P106" s="55"/>
      <c r="Q106" s="56" t="str">
        <f t="shared" si="16"/>
        <v>-</v>
      </c>
      <c r="R106" s="55"/>
      <c r="S106" s="56" t="str">
        <f t="shared" si="17"/>
        <v>-</v>
      </c>
      <c r="T106" s="59"/>
      <c r="V106" s="22"/>
      <c r="W106" s="22"/>
      <c r="X106" s="18"/>
      <c r="Y106" s="33"/>
      <c r="Z106" s="14"/>
      <c r="AA106" s="25"/>
      <c r="AB106" s="27"/>
    </row>
    <row r="107" spans="1:28">
      <c r="A107" s="38">
        <v>889</v>
      </c>
      <c r="B107" s="45">
        <v>13.1</v>
      </c>
      <c r="C107" s="44">
        <f t="shared" si="9"/>
        <v>869.69999999999993</v>
      </c>
      <c r="D107" s="55"/>
      <c r="E107" s="56" t="str">
        <f t="shared" si="10"/>
        <v>-</v>
      </c>
      <c r="F107" s="55"/>
      <c r="G107" s="56" t="str">
        <f t="shared" si="11"/>
        <v>-</v>
      </c>
      <c r="H107" s="55"/>
      <c r="I107" s="56" t="str">
        <f t="shared" si="12"/>
        <v>-</v>
      </c>
      <c r="J107" s="55"/>
      <c r="K107" s="56" t="str">
        <f t="shared" si="13"/>
        <v>-</v>
      </c>
      <c r="L107" s="55"/>
      <c r="M107" s="56" t="str">
        <f t="shared" si="14"/>
        <v>-</v>
      </c>
      <c r="N107" s="55"/>
      <c r="O107" s="56" t="str">
        <f t="shared" si="15"/>
        <v>-</v>
      </c>
      <c r="P107" s="55"/>
      <c r="Q107" s="56" t="str">
        <f t="shared" si="16"/>
        <v>-</v>
      </c>
      <c r="R107" s="55"/>
      <c r="S107" s="56" t="str">
        <f t="shared" si="17"/>
        <v>-</v>
      </c>
      <c r="T107" s="59"/>
      <c r="V107" s="22"/>
      <c r="W107" s="22"/>
      <c r="X107" s="18"/>
      <c r="Y107" s="33"/>
      <c r="Z107" s="14"/>
      <c r="AA107" s="25"/>
      <c r="AB107" s="27"/>
    </row>
    <row r="108" spans="1:28">
      <c r="A108" s="38">
        <v>894</v>
      </c>
      <c r="B108" s="45">
        <v>12.2</v>
      </c>
      <c r="C108" s="44">
        <f t="shared" si="9"/>
        <v>870.59999999999991</v>
      </c>
      <c r="D108" s="55"/>
      <c r="E108" s="56" t="str">
        <f t="shared" si="10"/>
        <v>-</v>
      </c>
      <c r="F108" s="55"/>
      <c r="G108" s="56" t="str">
        <f t="shared" si="11"/>
        <v>-</v>
      </c>
      <c r="H108" s="55"/>
      <c r="I108" s="56" t="str">
        <f t="shared" si="12"/>
        <v>-</v>
      </c>
      <c r="J108" s="55"/>
      <c r="K108" s="56" t="str">
        <f t="shared" si="13"/>
        <v>-</v>
      </c>
      <c r="L108" s="55"/>
      <c r="M108" s="56" t="str">
        <f t="shared" si="14"/>
        <v>-</v>
      </c>
      <c r="N108" s="55"/>
      <c r="O108" s="56" t="str">
        <f t="shared" si="15"/>
        <v>-</v>
      </c>
      <c r="P108" s="55"/>
      <c r="Q108" s="56" t="str">
        <f t="shared" si="16"/>
        <v>-</v>
      </c>
      <c r="R108" s="55"/>
      <c r="S108" s="56" t="str">
        <f t="shared" si="17"/>
        <v>-</v>
      </c>
      <c r="T108" s="59" t="s">
        <v>56</v>
      </c>
      <c r="V108" s="22"/>
      <c r="W108" s="22"/>
      <c r="X108" s="18"/>
      <c r="Y108" s="33"/>
      <c r="Z108" s="14"/>
      <c r="AA108" s="25"/>
      <c r="AB108" s="27"/>
    </row>
    <row r="109" spans="1:28">
      <c r="A109" s="38">
        <v>899</v>
      </c>
      <c r="B109" s="45">
        <v>12.2</v>
      </c>
      <c r="C109" s="44">
        <f t="shared" si="9"/>
        <v>870.59999999999991</v>
      </c>
      <c r="D109" s="55"/>
      <c r="E109" s="56" t="str">
        <f t="shared" si="10"/>
        <v>-</v>
      </c>
      <c r="F109" s="55"/>
      <c r="G109" s="56" t="str">
        <f t="shared" si="11"/>
        <v>-</v>
      </c>
      <c r="H109" s="55"/>
      <c r="I109" s="56" t="str">
        <f t="shared" si="12"/>
        <v>-</v>
      </c>
      <c r="J109" s="55"/>
      <c r="K109" s="56" t="str">
        <f t="shared" si="13"/>
        <v>-</v>
      </c>
      <c r="L109" s="55"/>
      <c r="M109" s="56" t="str">
        <f t="shared" si="14"/>
        <v>-</v>
      </c>
      <c r="N109" s="55"/>
      <c r="O109" s="56" t="str">
        <f t="shared" si="15"/>
        <v>-</v>
      </c>
      <c r="P109" s="55"/>
      <c r="Q109" s="56" t="str">
        <f t="shared" si="16"/>
        <v>-</v>
      </c>
      <c r="R109" s="55"/>
      <c r="S109" s="56" t="str">
        <f t="shared" si="17"/>
        <v>-</v>
      </c>
      <c r="T109" s="59"/>
      <c r="V109" s="22"/>
      <c r="W109" s="22"/>
      <c r="X109" s="18"/>
      <c r="Y109" s="33"/>
      <c r="Z109" s="14"/>
      <c r="AA109" s="25"/>
      <c r="AB109" s="27"/>
    </row>
    <row r="110" spans="1:28">
      <c r="A110" s="38">
        <v>900</v>
      </c>
      <c r="B110" s="46">
        <v>12.5</v>
      </c>
      <c r="C110" s="44">
        <f t="shared" si="9"/>
        <v>870.3</v>
      </c>
      <c r="D110" s="55"/>
      <c r="E110" s="56" t="str">
        <f t="shared" si="10"/>
        <v>-</v>
      </c>
      <c r="F110" s="55"/>
      <c r="G110" s="56" t="str">
        <f t="shared" si="11"/>
        <v>-</v>
      </c>
      <c r="H110" s="55"/>
      <c r="I110" s="56" t="str">
        <f t="shared" si="12"/>
        <v>-</v>
      </c>
      <c r="J110" s="55"/>
      <c r="K110" s="56" t="str">
        <f t="shared" si="13"/>
        <v>-</v>
      </c>
      <c r="L110" s="55"/>
      <c r="M110" s="56" t="str">
        <f t="shared" si="14"/>
        <v>-</v>
      </c>
      <c r="N110" s="55"/>
      <c r="O110" s="56" t="str">
        <f t="shared" si="15"/>
        <v>-</v>
      </c>
      <c r="P110" s="55"/>
      <c r="Q110" s="56" t="str">
        <f t="shared" si="16"/>
        <v>-</v>
      </c>
      <c r="R110" s="55"/>
      <c r="S110" s="56" t="str">
        <f t="shared" si="17"/>
        <v>-</v>
      </c>
      <c r="T110" s="59"/>
      <c r="V110" s="22"/>
      <c r="W110" s="22"/>
      <c r="X110" s="20"/>
      <c r="Y110" s="33"/>
      <c r="Z110" s="27"/>
      <c r="AA110" s="25"/>
      <c r="AB110" s="27"/>
    </row>
    <row r="111" spans="1:28">
      <c r="A111" s="38">
        <v>920</v>
      </c>
      <c r="B111" s="46">
        <v>11.5</v>
      </c>
      <c r="C111" s="44">
        <f t="shared" si="9"/>
        <v>871.3</v>
      </c>
      <c r="D111" s="55"/>
      <c r="E111" s="56" t="str">
        <f t="shared" si="10"/>
        <v>-</v>
      </c>
      <c r="F111" s="55"/>
      <c r="G111" s="56" t="str">
        <f t="shared" si="11"/>
        <v>-</v>
      </c>
      <c r="H111" s="55"/>
      <c r="I111" s="56" t="str">
        <f t="shared" si="12"/>
        <v>-</v>
      </c>
      <c r="J111" s="55"/>
      <c r="K111" s="56" t="str">
        <f t="shared" si="13"/>
        <v>-</v>
      </c>
      <c r="L111" s="55"/>
      <c r="M111" s="56" t="str">
        <f t="shared" si="14"/>
        <v>-</v>
      </c>
      <c r="N111" s="55"/>
      <c r="O111" s="56" t="str">
        <f t="shared" si="15"/>
        <v>-</v>
      </c>
      <c r="P111" s="55"/>
      <c r="Q111" s="56" t="str">
        <f t="shared" si="16"/>
        <v>-</v>
      </c>
      <c r="R111" s="55"/>
      <c r="S111" s="56" t="str">
        <f t="shared" si="17"/>
        <v>-</v>
      </c>
      <c r="T111" s="59"/>
      <c r="V111" s="22"/>
      <c r="W111" s="22"/>
      <c r="X111" s="18"/>
      <c r="Y111" s="33"/>
      <c r="Z111" s="27"/>
      <c r="AA111" s="25"/>
      <c r="AB111" s="27"/>
    </row>
    <row r="112" spans="1:28">
      <c r="A112" s="38">
        <v>935</v>
      </c>
      <c r="B112" s="46">
        <v>11</v>
      </c>
      <c r="C112" s="44">
        <f t="shared" si="9"/>
        <v>871.8</v>
      </c>
      <c r="D112" s="55"/>
      <c r="E112" s="56" t="str">
        <f t="shared" si="10"/>
        <v>-</v>
      </c>
      <c r="F112" s="55"/>
      <c r="G112" s="56" t="str">
        <f t="shared" si="11"/>
        <v>-</v>
      </c>
      <c r="H112" s="55"/>
      <c r="I112" s="56" t="str">
        <f t="shared" si="12"/>
        <v>-</v>
      </c>
      <c r="J112" s="55"/>
      <c r="K112" s="56" t="str">
        <f t="shared" si="13"/>
        <v>-</v>
      </c>
      <c r="L112" s="55"/>
      <c r="M112" s="56" t="str">
        <f t="shared" si="14"/>
        <v>-</v>
      </c>
      <c r="N112" s="55"/>
      <c r="O112" s="56" t="str">
        <f t="shared" si="15"/>
        <v>-</v>
      </c>
      <c r="P112" s="55"/>
      <c r="Q112" s="56" t="str">
        <f t="shared" si="16"/>
        <v>-</v>
      </c>
      <c r="R112" s="55"/>
      <c r="S112" s="56" t="str">
        <f t="shared" si="17"/>
        <v>-</v>
      </c>
      <c r="T112" s="59"/>
      <c r="V112" s="22"/>
      <c r="W112" s="22"/>
      <c r="X112" s="18"/>
      <c r="Y112" s="33"/>
      <c r="Z112" s="27"/>
      <c r="AA112" s="25"/>
      <c r="AB112" s="27"/>
    </row>
    <row r="113" spans="1:28">
      <c r="A113" s="38">
        <v>940</v>
      </c>
      <c r="B113" s="46">
        <v>11.1</v>
      </c>
      <c r="C113" s="44">
        <f t="shared" si="9"/>
        <v>871.69999999999993</v>
      </c>
      <c r="D113" s="55"/>
      <c r="E113" s="56" t="str">
        <f t="shared" si="10"/>
        <v>-</v>
      </c>
      <c r="F113" s="55"/>
      <c r="G113" s="56" t="str">
        <f t="shared" si="11"/>
        <v>-</v>
      </c>
      <c r="H113" s="55"/>
      <c r="I113" s="56" t="str">
        <f t="shared" si="12"/>
        <v>-</v>
      </c>
      <c r="J113" s="55"/>
      <c r="K113" s="56" t="str">
        <f t="shared" si="13"/>
        <v>-</v>
      </c>
      <c r="L113" s="55"/>
      <c r="M113" s="56" t="str">
        <f t="shared" si="14"/>
        <v>-</v>
      </c>
      <c r="N113" s="55"/>
      <c r="O113" s="56" t="str">
        <f t="shared" si="15"/>
        <v>-</v>
      </c>
      <c r="P113" s="55"/>
      <c r="Q113" s="56" t="str">
        <f t="shared" si="16"/>
        <v>-</v>
      </c>
      <c r="R113" s="55"/>
      <c r="S113" s="56" t="str">
        <f t="shared" si="17"/>
        <v>-</v>
      </c>
      <c r="T113" s="59" t="s">
        <v>57</v>
      </c>
      <c r="V113" s="22"/>
      <c r="W113" s="22"/>
      <c r="X113" s="18"/>
      <c r="Y113" s="33"/>
      <c r="Z113" s="27"/>
      <c r="AA113" s="25"/>
      <c r="AB113" s="27"/>
    </row>
    <row r="114" spans="1:28">
      <c r="A114" s="38">
        <v>944</v>
      </c>
      <c r="B114" s="46">
        <v>11.3</v>
      </c>
      <c r="C114" s="44">
        <f t="shared" si="9"/>
        <v>871.5</v>
      </c>
      <c r="D114" s="55"/>
      <c r="E114" s="56" t="str">
        <f t="shared" si="10"/>
        <v>-</v>
      </c>
      <c r="F114" s="55"/>
      <c r="G114" s="56" t="str">
        <f t="shared" si="11"/>
        <v>-</v>
      </c>
      <c r="H114" s="55"/>
      <c r="I114" s="56" t="str">
        <f t="shared" si="12"/>
        <v>-</v>
      </c>
      <c r="J114" s="55"/>
      <c r="K114" s="56" t="str">
        <f t="shared" si="13"/>
        <v>-</v>
      </c>
      <c r="L114" s="55"/>
      <c r="M114" s="56" t="str">
        <f t="shared" si="14"/>
        <v>-</v>
      </c>
      <c r="N114" s="55"/>
      <c r="O114" s="56" t="str">
        <f t="shared" si="15"/>
        <v>-</v>
      </c>
      <c r="P114" s="55"/>
      <c r="Q114" s="56" t="str">
        <f t="shared" si="16"/>
        <v>-</v>
      </c>
      <c r="R114" s="55"/>
      <c r="S114" s="56" t="str">
        <f t="shared" si="17"/>
        <v>-</v>
      </c>
      <c r="T114" s="59"/>
      <c r="V114" s="22"/>
      <c r="W114" s="22"/>
      <c r="X114" s="18"/>
      <c r="Y114" s="33"/>
      <c r="Z114" s="27"/>
      <c r="AA114" s="25"/>
      <c r="AB114" s="27"/>
    </row>
    <row r="115" spans="1:28">
      <c r="A115" s="38">
        <v>960</v>
      </c>
      <c r="B115" s="46">
        <v>11.5</v>
      </c>
      <c r="C115" s="44">
        <f t="shared" si="9"/>
        <v>871.3</v>
      </c>
      <c r="D115" s="55"/>
      <c r="E115" s="56" t="str">
        <f t="shared" si="10"/>
        <v>-</v>
      </c>
      <c r="F115" s="55"/>
      <c r="G115" s="56" t="str">
        <f t="shared" si="11"/>
        <v>-</v>
      </c>
      <c r="H115" s="55"/>
      <c r="I115" s="56" t="str">
        <f t="shared" si="12"/>
        <v>-</v>
      </c>
      <c r="J115" s="55"/>
      <c r="K115" s="56" t="str">
        <f t="shared" si="13"/>
        <v>-</v>
      </c>
      <c r="L115" s="55"/>
      <c r="M115" s="56" t="str">
        <f t="shared" si="14"/>
        <v>-</v>
      </c>
      <c r="N115" s="55"/>
      <c r="O115" s="56" t="str">
        <f t="shared" si="15"/>
        <v>-</v>
      </c>
      <c r="P115" s="55"/>
      <c r="Q115" s="56" t="str">
        <f t="shared" si="16"/>
        <v>-</v>
      </c>
      <c r="R115" s="55"/>
      <c r="S115" s="56" t="str">
        <f t="shared" si="17"/>
        <v>-</v>
      </c>
      <c r="T115" s="59"/>
      <c r="V115" s="22"/>
      <c r="W115" s="22"/>
      <c r="X115" s="18"/>
      <c r="Y115" s="33"/>
      <c r="Z115" s="27"/>
      <c r="AA115" s="25"/>
      <c r="AB115" s="27"/>
    </row>
    <row r="116" spans="1:28">
      <c r="A116" s="38">
        <v>980</v>
      </c>
      <c r="B116" s="46">
        <v>11.8</v>
      </c>
      <c r="C116" s="44">
        <f t="shared" si="9"/>
        <v>871</v>
      </c>
      <c r="D116" s="55"/>
      <c r="E116" s="56" t="str">
        <f t="shared" si="10"/>
        <v>-</v>
      </c>
      <c r="F116" s="55"/>
      <c r="G116" s="56" t="str">
        <f t="shared" si="11"/>
        <v>-</v>
      </c>
      <c r="H116" s="55"/>
      <c r="I116" s="56" t="str">
        <f t="shared" si="12"/>
        <v>-</v>
      </c>
      <c r="J116" s="55"/>
      <c r="K116" s="56" t="str">
        <f t="shared" si="13"/>
        <v>-</v>
      </c>
      <c r="L116" s="55"/>
      <c r="M116" s="56" t="str">
        <f t="shared" si="14"/>
        <v>-</v>
      </c>
      <c r="N116" s="55"/>
      <c r="O116" s="56" t="str">
        <f t="shared" si="15"/>
        <v>-</v>
      </c>
      <c r="P116" s="55"/>
      <c r="Q116" s="56" t="str">
        <f t="shared" si="16"/>
        <v>-</v>
      </c>
      <c r="R116" s="55"/>
      <c r="S116" s="56" t="str">
        <f t="shared" si="17"/>
        <v>-</v>
      </c>
      <c r="T116" s="59"/>
      <c r="V116" s="22"/>
      <c r="W116" s="22"/>
      <c r="X116" s="15"/>
      <c r="Y116" s="33"/>
      <c r="Z116" s="27"/>
      <c r="AA116" s="25"/>
      <c r="AB116" s="27"/>
    </row>
    <row r="117" spans="1:28">
      <c r="A117" s="38">
        <v>983</v>
      </c>
      <c r="B117" s="46">
        <v>11.7</v>
      </c>
      <c r="C117" s="44">
        <f t="shared" si="9"/>
        <v>871.09999999999991</v>
      </c>
      <c r="D117" s="55"/>
      <c r="E117" s="56" t="str">
        <f t="shared" si="10"/>
        <v>-</v>
      </c>
      <c r="F117" s="55"/>
      <c r="G117" s="56" t="str">
        <f t="shared" si="11"/>
        <v>-</v>
      </c>
      <c r="H117" s="55"/>
      <c r="I117" s="56" t="str">
        <f t="shared" si="12"/>
        <v>-</v>
      </c>
      <c r="J117" s="55"/>
      <c r="K117" s="56" t="str">
        <f t="shared" si="13"/>
        <v>-</v>
      </c>
      <c r="L117" s="55"/>
      <c r="M117" s="56" t="str">
        <f t="shared" si="14"/>
        <v>-</v>
      </c>
      <c r="N117" s="55"/>
      <c r="O117" s="56" t="str">
        <f t="shared" si="15"/>
        <v>-</v>
      </c>
      <c r="P117" s="55"/>
      <c r="Q117" s="56" t="str">
        <f t="shared" si="16"/>
        <v>-</v>
      </c>
      <c r="R117" s="55"/>
      <c r="S117" s="56" t="str">
        <f t="shared" si="17"/>
        <v>-</v>
      </c>
      <c r="T117" s="59"/>
      <c r="V117" s="22"/>
      <c r="W117" s="22"/>
      <c r="X117" s="15"/>
      <c r="Y117" s="33"/>
      <c r="Z117" s="27"/>
      <c r="AA117" s="25"/>
      <c r="AB117" s="27"/>
    </row>
    <row r="118" spans="1:28">
      <c r="A118" s="38">
        <v>988</v>
      </c>
      <c r="B118" s="46">
        <v>11.2</v>
      </c>
      <c r="C118" s="44">
        <f t="shared" si="9"/>
        <v>871.59999999999991</v>
      </c>
      <c r="D118" s="55"/>
      <c r="E118" s="56" t="str">
        <f t="shared" si="10"/>
        <v>-</v>
      </c>
      <c r="F118" s="55"/>
      <c r="G118" s="56" t="str">
        <f t="shared" si="11"/>
        <v>-</v>
      </c>
      <c r="H118" s="55"/>
      <c r="I118" s="56" t="str">
        <f t="shared" si="12"/>
        <v>-</v>
      </c>
      <c r="J118" s="55"/>
      <c r="K118" s="56" t="str">
        <f t="shared" si="13"/>
        <v>-</v>
      </c>
      <c r="L118" s="55"/>
      <c r="M118" s="56" t="str">
        <f t="shared" si="14"/>
        <v>-</v>
      </c>
      <c r="N118" s="55"/>
      <c r="O118" s="56" t="str">
        <f t="shared" si="15"/>
        <v>-</v>
      </c>
      <c r="P118" s="55"/>
      <c r="Q118" s="56" t="str">
        <f t="shared" si="16"/>
        <v>-</v>
      </c>
      <c r="R118" s="55"/>
      <c r="S118" s="56" t="str">
        <f t="shared" si="17"/>
        <v>-</v>
      </c>
      <c r="T118" s="59" t="s">
        <v>20</v>
      </c>
      <c r="V118" s="22"/>
      <c r="W118" s="22"/>
      <c r="X118" s="15"/>
      <c r="Y118" s="33"/>
      <c r="Z118" s="27"/>
      <c r="AA118" s="25"/>
      <c r="AB118" s="27"/>
    </row>
    <row r="119" spans="1:28">
      <c r="A119" s="38">
        <v>993</v>
      </c>
      <c r="B119" s="46">
        <v>11.5</v>
      </c>
      <c r="C119" s="44">
        <f t="shared" si="9"/>
        <v>871.3</v>
      </c>
      <c r="D119" s="55"/>
      <c r="E119" s="56" t="str">
        <f t="shared" si="10"/>
        <v>-</v>
      </c>
      <c r="F119" s="55"/>
      <c r="G119" s="56" t="str">
        <f t="shared" si="11"/>
        <v>-</v>
      </c>
      <c r="H119" s="55"/>
      <c r="I119" s="56" t="str">
        <f t="shared" si="12"/>
        <v>-</v>
      </c>
      <c r="J119" s="55"/>
      <c r="K119" s="56" t="str">
        <f t="shared" si="13"/>
        <v>-</v>
      </c>
      <c r="L119" s="55"/>
      <c r="M119" s="56" t="str">
        <f t="shared" si="14"/>
        <v>-</v>
      </c>
      <c r="N119" s="55"/>
      <c r="O119" s="56" t="str">
        <f t="shared" si="15"/>
        <v>-</v>
      </c>
      <c r="P119" s="55"/>
      <c r="Q119" s="56" t="str">
        <f t="shared" si="16"/>
        <v>-</v>
      </c>
      <c r="R119" s="55"/>
      <c r="S119" s="56" t="str">
        <f t="shared" si="17"/>
        <v>-</v>
      </c>
      <c r="T119" s="59"/>
      <c r="V119" s="22"/>
      <c r="W119" s="22"/>
      <c r="X119" s="15"/>
      <c r="Y119" s="33"/>
      <c r="Z119" s="27"/>
      <c r="AA119" s="25"/>
      <c r="AB119" s="27"/>
    </row>
    <row r="120" spans="1:28">
      <c r="A120" s="38">
        <v>1000</v>
      </c>
      <c r="B120" s="46">
        <v>12.1</v>
      </c>
      <c r="C120" s="44">
        <f t="shared" si="9"/>
        <v>870.69999999999993</v>
      </c>
      <c r="D120" s="55"/>
      <c r="E120" s="56" t="str">
        <f t="shared" si="10"/>
        <v>-</v>
      </c>
      <c r="F120" s="55"/>
      <c r="G120" s="56" t="str">
        <f t="shared" si="11"/>
        <v>-</v>
      </c>
      <c r="H120" s="55"/>
      <c r="I120" s="56" t="str">
        <f t="shared" si="12"/>
        <v>-</v>
      </c>
      <c r="J120" s="55"/>
      <c r="K120" s="56" t="str">
        <f t="shared" si="13"/>
        <v>-</v>
      </c>
      <c r="L120" s="55"/>
      <c r="M120" s="56" t="str">
        <f t="shared" si="14"/>
        <v>-</v>
      </c>
      <c r="N120" s="55"/>
      <c r="O120" s="56" t="str">
        <f t="shared" si="15"/>
        <v>-</v>
      </c>
      <c r="P120" s="55"/>
      <c r="Q120" s="56" t="str">
        <f t="shared" si="16"/>
        <v>-</v>
      </c>
      <c r="R120" s="55"/>
      <c r="S120" s="56" t="str">
        <f t="shared" si="17"/>
        <v>-</v>
      </c>
      <c r="T120" s="59"/>
      <c r="V120" s="22"/>
      <c r="W120" s="22"/>
      <c r="X120" s="15"/>
      <c r="Y120" s="33"/>
      <c r="Z120" s="27"/>
      <c r="AA120" s="25"/>
      <c r="AB120" s="27"/>
    </row>
    <row r="121" spans="1:28">
      <c r="A121" s="38">
        <v>1020</v>
      </c>
      <c r="B121" s="46">
        <v>12.5</v>
      </c>
      <c r="C121" s="44">
        <f t="shared" si="9"/>
        <v>870.3</v>
      </c>
      <c r="D121" s="55"/>
      <c r="E121" s="56" t="str">
        <f t="shared" si="10"/>
        <v>-</v>
      </c>
      <c r="F121" s="55"/>
      <c r="G121" s="56" t="str">
        <f t="shared" si="11"/>
        <v>-</v>
      </c>
      <c r="H121" s="55"/>
      <c r="I121" s="56" t="str">
        <f t="shared" si="12"/>
        <v>-</v>
      </c>
      <c r="J121" s="55"/>
      <c r="K121" s="56" t="str">
        <f t="shared" si="13"/>
        <v>-</v>
      </c>
      <c r="L121" s="55"/>
      <c r="M121" s="56" t="str">
        <f t="shared" si="14"/>
        <v>-</v>
      </c>
      <c r="N121" s="55"/>
      <c r="O121" s="56" t="str">
        <f t="shared" si="15"/>
        <v>-</v>
      </c>
      <c r="P121" s="55"/>
      <c r="Q121" s="56" t="str">
        <f t="shared" si="16"/>
        <v>-</v>
      </c>
      <c r="R121" s="55"/>
      <c r="S121" s="56" t="str">
        <f t="shared" si="17"/>
        <v>-</v>
      </c>
      <c r="T121" s="59"/>
      <c r="V121" s="22"/>
      <c r="W121" s="22"/>
      <c r="X121" s="15"/>
      <c r="Y121" s="33"/>
      <c r="Z121" s="27"/>
      <c r="AA121" s="25"/>
      <c r="AB121" s="27"/>
    </row>
    <row r="122" spans="1:28">
      <c r="A122" s="38">
        <v>1030</v>
      </c>
      <c r="B122" s="46">
        <v>12.1</v>
      </c>
      <c r="C122" s="44">
        <f t="shared" si="9"/>
        <v>870.69999999999993</v>
      </c>
      <c r="D122" s="55"/>
      <c r="E122" s="56" t="str">
        <f t="shared" si="10"/>
        <v>-</v>
      </c>
      <c r="F122" s="55"/>
      <c r="G122" s="56" t="str">
        <f t="shared" si="11"/>
        <v>-</v>
      </c>
      <c r="H122" s="55"/>
      <c r="I122" s="56" t="str">
        <f t="shared" si="12"/>
        <v>-</v>
      </c>
      <c r="J122" s="55"/>
      <c r="K122" s="56" t="str">
        <f t="shared" si="13"/>
        <v>-</v>
      </c>
      <c r="L122" s="55"/>
      <c r="M122" s="56" t="str">
        <f t="shared" si="14"/>
        <v>-</v>
      </c>
      <c r="N122" s="55"/>
      <c r="O122" s="56" t="str">
        <f t="shared" si="15"/>
        <v>-</v>
      </c>
      <c r="P122" s="55"/>
      <c r="Q122" s="56" t="str">
        <f t="shared" si="16"/>
        <v>-</v>
      </c>
      <c r="R122" s="55"/>
      <c r="S122" s="56" t="str">
        <f t="shared" si="17"/>
        <v>-</v>
      </c>
      <c r="T122" s="59"/>
      <c r="V122" s="22"/>
      <c r="W122" s="22"/>
      <c r="X122" s="15"/>
      <c r="Y122" s="33"/>
      <c r="Z122" s="27"/>
      <c r="AA122" s="25"/>
      <c r="AB122" s="27"/>
    </row>
    <row r="123" spans="1:28">
      <c r="A123" s="38">
        <v>1035</v>
      </c>
      <c r="B123" s="46">
        <v>12.1</v>
      </c>
      <c r="C123" s="44">
        <f t="shared" si="9"/>
        <v>870.69999999999993</v>
      </c>
      <c r="D123" s="55"/>
      <c r="E123" s="56" t="str">
        <f t="shared" si="10"/>
        <v>-</v>
      </c>
      <c r="F123" s="55"/>
      <c r="G123" s="56" t="str">
        <f t="shared" si="11"/>
        <v>-</v>
      </c>
      <c r="H123" s="55"/>
      <c r="I123" s="56" t="str">
        <f t="shared" si="12"/>
        <v>-</v>
      </c>
      <c r="J123" s="55"/>
      <c r="K123" s="56" t="str">
        <f t="shared" si="13"/>
        <v>-</v>
      </c>
      <c r="L123" s="55"/>
      <c r="M123" s="56" t="str">
        <f t="shared" si="14"/>
        <v>-</v>
      </c>
      <c r="N123" s="55"/>
      <c r="O123" s="56" t="str">
        <f t="shared" si="15"/>
        <v>-</v>
      </c>
      <c r="P123" s="55"/>
      <c r="Q123" s="56" t="str">
        <f t="shared" si="16"/>
        <v>-</v>
      </c>
      <c r="R123" s="55"/>
      <c r="S123" s="56" t="str">
        <f t="shared" si="17"/>
        <v>-</v>
      </c>
      <c r="T123" s="59" t="s">
        <v>21</v>
      </c>
      <c r="V123" s="22"/>
      <c r="W123" s="22"/>
      <c r="X123" s="15"/>
      <c r="Y123" s="33"/>
      <c r="Z123" s="27"/>
      <c r="AA123" s="25"/>
      <c r="AB123" s="27"/>
    </row>
    <row r="124" spans="1:28">
      <c r="A124" s="38">
        <v>1040</v>
      </c>
      <c r="B124" s="46">
        <v>12.7</v>
      </c>
      <c r="C124" s="44">
        <f t="shared" si="9"/>
        <v>870.09999999999991</v>
      </c>
      <c r="D124" s="55"/>
      <c r="E124" s="56" t="str">
        <f t="shared" si="10"/>
        <v>-</v>
      </c>
      <c r="F124" s="55"/>
      <c r="G124" s="56" t="str">
        <f t="shared" si="11"/>
        <v>-</v>
      </c>
      <c r="H124" s="55"/>
      <c r="I124" s="56" t="str">
        <f t="shared" si="12"/>
        <v>-</v>
      </c>
      <c r="J124" s="55"/>
      <c r="K124" s="56" t="str">
        <f t="shared" si="13"/>
        <v>-</v>
      </c>
      <c r="L124" s="55"/>
      <c r="M124" s="56" t="str">
        <f t="shared" si="14"/>
        <v>-</v>
      </c>
      <c r="N124" s="55"/>
      <c r="O124" s="56" t="str">
        <f t="shared" si="15"/>
        <v>-</v>
      </c>
      <c r="P124" s="55"/>
      <c r="Q124" s="56" t="str">
        <f t="shared" si="16"/>
        <v>-</v>
      </c>
      <c r="R124" s="55"/>
      <c r="S124" s="56" t="str">
        <f t="shared" si="17"/>
        <v>-</v>
      </c>
      <c r="T124" s="59"/>
      <c r="V124" s="22"/>
      <c r="W124" s="22"/>
      <c r="X124" s="15"/>
      <c r="Y124" s="33"/>
      <c r="Z124" s="27"/>
      <c r="AA124" s="25"/>
      <c r="AB124" s="27"/>
    </row>
    <row r="125" spans="1:28">
      <c r="A125" s="38">
        <v>1060</v>
      </c>
      <c r="B125" s="46">
        <v>14.3</v>
      </c>
      <c r="C125" s="44">
        <f t="shared" si="9"/>
        <v>868.5</v>
      </c>
      <c r="D125" s="55"/>
      <c r="E125" s="56" t="str">
        <f t="shared" si="10"/>
        <v>-</v>
      </c>
      <c r="F125" s="55"/>
      <c r="G125" s="56" t="str">
        <f t="shared" si="11"/>
        <v>-</v>
      </c>
      <c r="H125" s="55"/>
      <c r="I125" s="56" t="str">
        <f t="shared" si="12"/>
        <v>-</v>
      </c>
      <c r="J125" s="55"/>
      <c r="K125" s="56" t="str">
        <f t="shared" si="13"/>
        <v>-</v>
      </c>
      <c r="L125" s="55"/>
      <c r="M125" s="56" t="str">
        <f t="shared" si="14"/>
        <v>-</v>
      </c>
      <c r="N125" s="55"/>
      <c r="O125" s="56" t="str">
        <f t="shared" si="15"/>
        <v>-</v>
      </c>
      <c r="P125" s="55"/>
      <c r="Q125" s="56" t="str">
        <f t="shared" si="16"/>
        <v>-</v>
      </c>
      <c r="R125" s="55"/>
      <c r="S125" s="56" t="str">
        <f t="shared" si="17"/>
        <v>-</v>
      </c>
      <c r="T125" s="59"/>
      <c r="V125" s="22"/>
      <c r="W125" s="22"/>
      <c r="X125" s="15"/>
      <c r="Y125" s="33"/>
      <c r="Z125" s="27"/>
      <c r="AA125" s="25"/>
      <c r="AB125" s="27"/>
    </row>
    <row r="126" spans="1:28">
      <c r="A126" s="38">
        <v>1077</v>
      </c>
      <c r="B126" s="46">
        <v>13.2</v>
      </c>
      <c r="C126" s="44">
        <f t="shared" si="9"/>
        <v>869.59999999999991</v>
      </c>
      <c r="D126" s="55"/>
      <c r="E126" s="56" t="str">
        <f t="shared" si="10"/>
        <v>-</v>
      </c>
      <c r="F126" s="55"/>
      <c r="G126" s="56" t="str">
        <f t="shared" si="11"/>
        <v>-</v>
      </c>
      <c r="H126" s="55"/>
      <c r="I126" s="56" t="str">
        <f t="shared" si="12"/>
        <v>-</v>
      </c>
      <c r="J126" s="55"/>
      <c r="K126" s="56" t="str">
        <f t="shared" si="13"/>
        <v>-</v>
      </c>
      <c r="L126" s="55"/>
      <c r="M126" s="56" t="str">
        <f t="shared" si="14"/>
        <v>-</v>
      </c>
      <c r="N126" s="55"/>
      <c r="O126" s="56" t="str">
        <f t="shared" si="15"/>
        <v>-</v>
      </c>
      <c r="P126" s="55"/>
      <c r="Q126" s="56" t="str">
        <f t="shared" si="16"/>
        <v>-</v>
      </c>
      <c r="R126" s="55"/>
      <c r="S126" s="56" t="str">
        <f t="shared" si="17"/>
        <v>-</v>
      </c>
      <c r="T126" s="59"/>
      <c r="V126" s="22"/>
      <c r="W126" s="22"/>
      <c r="X126" s="15"/>
      <c r="Y126" s="33"/>
      <c r="Z126" s="27"/>
      <c r="AA126" s="25"/>
      <c r="AB126" s="27"/>
    </row>
    <row r="127" spans="1:28">
      <c r="A127" s="38">
        <v>1080</v>
      </c>
      <c r="B127" s="46">
        <v>13.3</v>
      </c>
      <c r="C127" s="44">
        <f t="shared" si="9"/>
        <v>869.5</v>
      </c>
      <c r="D127" s="55"/>
      <c r="E127" s="56" t="str">
        <f t="shared" si="10"/>
        <v>-</v>
      </c>
      <c r="F127" s="55"/>
      <c r="G127" s="56" t="str">
        <f t="shared" si="11"/>
        <v>-</v>
      </c>
      <c r="H127" s="55"/>
      <c r="I127" s="56" t="str">
        <f t="shared" si="12"/>
        <v>-</v>
      </c>
      <c r="J127" s="55"/>
      <c r="K127" s="56" t="str">
        <f t="shared" si="13"/>
        <v>-</v>
      </c>
      <c r="L127" s="55"/>
      <c r="M127" s="56" t="str">
        <f t="shared" si="14"/>
        <v>-</v>
      </c>
      <c r="N127" s="55"/>
      <c r="O127" s="56" t="str">
        <f t="shared" si="15"/>
        <v>-</v>
      </c>
      <c r="P127" s="55"/>
      <c r="Q127" s="56" t="str">
        <f t="shared" si="16"/>
        <v>-</v>
      </c>
      <c r="R127" s="55"/>
      <c r="S127" s="56" t="str">
        <f t="shared" si="17"/>
        <v>-</v>
      </c>
      <c r="T127" s="59"/>
      <c r="V127" s="22"/>
      <c r="W127" s="22"/>
      <c r="X127" s="15"/>
      <c r="Y127" s="33"/>
      <c r="Z127" s="27"/>
      <c r="AA127" s="25"/>
      <c r="AB127" s="27"/>
    </row>
    <row r="128" spans="1:28">
      <c r="A128" s="38">
        <v>1082</v>
      </c>
      <c r="B128" s="46">
        <v>13.8</v>
      </c>
      <c r="C128" s="44">
        <f t="shared" si="9"/>
        <v>869</v>
      </c>
      <c r="D128" s="55"/>
      <c r="E128" s="56" t="str">
        <f t="shared" si="10"/>
        <v>-</v>
      </c>
      <c r="F128" s="55"/>
      <c r="G128" s="56" t="str">
        <f t="shared" si="11"/>
        <v>-</v>
      </c>
      <c r="H128" s="55"/>
      <c r="I128" s="56" t="str">
        <f t="shared" si="12"/>
        <v>-</v>
      </c>
      <c r="J128" s="55"/>
      <c r="K128" s="56" t="str">
        <f t="shared" si="13"/>
        <v>-</v>
      </c>
      <c r="L128" s="55"/>
      <c r="M128" s="56" t="str">
        <f t="shared" si="14"/>
        <v>-</v>
      </c>
      <c r="N128" s="55"/>
      <c r="O128" s="56" t="str">
        <f t="shared" si="15"/>
        <v>-</v>
      </c>
      <c r="P128" s="55"/>
      <c r="Q128" s="56" t="str">
        <f t="shared" si="16"/>
        <v>-</v>
      </c>
      <c r="R128" s="55"/>
      <c r="S128" s="56" t="str">
        <f t="shared" si="17"/>
        <v>-</v>
      </c>
      <c r="T128" s="61" t="s">
        <v>22</v>
      </c>
      <c r="V128" s="22"/>
      <c r="W128" s="22"/>
      <c r="X128" s="15"/>
      <c r="Y128" s="33"/>
      <c r="Z128" s="27"/>
      <c r="AA128" s="25"/>
      <c r="AB128" s="27"/>
    </row>
    <row r="129" spans="1:28">
      <c r="A129" s="38">
        <v>1087</v>
      </c>
      <c r="B129" s="46">
        <v>13.7</v>
      </c>
      <c r="C129" s="44">
        <f t="shared" si="9"/>
        <v>869.09999999999991</v>
      </c>
      <c r="D129" s="55"/>
      <c r="E129" s="56" t="str">
        <f t="shared" si="10"/>
        <v>-</v>
      </c>
      <c r="F129" s="55"/>
      <c r="G129" s="56" t="str">
        <f t="shared" si="11"/>
        <v>-</v>
      </c>
      <c r="H129" s="55"/>
      <c r="I129" s="56" t="str">
        <f t="shared" si="12"/>
        <v>-</v>
      </c>
      <c r="J129" s="55"/>
      <c r="K129" s="56" t="str">
        <f t="shared" si="13"/>
        <v>-</v>
      </c>
      <c r="L129" s="55"/>
      <c r="M129" s="56" t="str">
        <f t="shared" si="14"/>
        <v>-</v>
      </c>
      <c r="N129" s="55"/>
      <c r="O129" s="56" t="str">
        <f t="shared" si="15"/>
        <v>-</v>
      </c>
      <c r="P129" s="55"/>
      <c r="Q129" s="56" t="str">
        <f t="shared" si="16"/>
        <v>-</v>
      </c>
      <c r="R129" s="55"/>
      <c r="S129" s="56" t="str">
        <f t="shared" si="17"/>
        <v>-</v>
      </c>
      <c r="T129" s="59"/>
      <c r="V129" s="22"/>
      <c r="W129" s="22"/>
      <c r="X129" s="15"/>
      <c r="Y129" s="33"/>
      <c r="Z129" s="27"/>
      <c r="AA129" s="25"/>
      <c r="AB129" s="27"/>
    </row>
    <row r="130" spans="1:28">
      <c r="A130" s="38">
        <v>1100</v>
      </c>
      <c r="B130" s="46">
        <v>14.6</v>
      </c>
      <c r="C130" s="44">
        <f t="shared" si="9"/>
        <v>868.19999999999993</v>
      </c>
      <c r="D130" s="55"/>
      <c r="E130" s="56" t="str">
        <f t="shared" si="10"/>
        <v>-</v>
      </c>
      <c r="F130" s="55"/>
      <c r="G130" s="56" t="str">
        <f t="shared" si="11"/>
        <v>-</v>
      </c>
      <c r="H130" s="55"/>
      <c r="I130" s="56" t="str">
        <f t="shared" si="12"/>
        <v>-</v>
      </c>
      <c r="J130" s="55"/>
      <c r="K130" s="56" t="str">
        <f t="shared" si="13"/>
        <v>-</v>
      </c>
      <c r="L130" s="55"/>
      <c r="M130" s="56" t="str">
        <f t="shared" si="14"/>
        <v>-</v>
      </c>
      <c r="N130" s="55"/>
      <c r="O130" s="56" t="str">
        <f t="shared" si="15"/>
        <v>-</v>
      </c>
      <c r="P130" s="55"/>
      <c r="Q130" s="56" t="str">
        <f t="shared" si="16"/>
        <v>-</v>
      </c>
      <c r="R130" s="55"/>
      <c r="S130" s="56" t="str">
        <f t="shared" si="17"/>
        <v>-</v>
      </c>
      <c r="T130" s="59"/>
      <c r="V130" s="22"/>
      <c r="W130" s="22"/>
      <c r="X130" s="15"/>
      <c r="Y130" s="33"/>
      <c r="Z130" s="27"/>
      <c r="AA130" s="25"/>
      <c r="AB130" s="27"/>
    </row>
    <row r="131" spans="1:28">
      <c r="A131" s="38">
        <v>1120</v>
      </c>
      <c r="B131" s="45">
        <v>14.7</v>
      </c>
      <c r="C131" s="44">
        <f t="shared" si="9"/>
        <v>868.09999999999991</v>
      </c>
      <c r="D131" s="55"/>
      <c r="E131" s="56" t="str">
        <f t="shared" si="10"/>
        <v>-</v>
      </c>
      <c r="F131" s="55"/>
      <c r="G131" s="56" t="str">
        <f t="shared" si="11"/>
        <v>-</v>
      </c>
      <c r="H131" s="55"/>
      <c r="I131" s="56" t="str">
        <f t="shared" si="12"/>
        <v>-</v>
      </c>
      <c r="J131" s="55"/>
      <c r="K131" s="56" t="str">
        <f t="shared" si="13"/>
        <v>-</v>
      </c>
      <c r="L131" s="55"/>
      <c r="M131" s="56" t="str">
        <f t="shared" si="14"/>
        <v>-</v>
      </c>
      <c r="N131" s="55"/>
      <c r="O131" s="56" t="str">
        <f t="shared" si="15"/>
        <v>-</v>
      </c>
      <c r="P131" s="55"/>
      <c r="Q131" s="56" t="str">
        <f t="shared" si="16"/>
        <v>-</v>
      </c>
      <c r="R131" s="55"/>
      <c r="S131" s="56" t="str">
        <f t="shared" si="17"/>
        <v>-</v>
      </c>
      <c r="T131" s="59"/>
      <c r="V131" s="22"/>
      <c r="W131" s="22"/>
      <c r="X131" s="15"/>
      <c r="Y131" s="33"/>
      <c r="Z131" s="14"/>
      <c r="AA131" s="25"/>
      <c r="AB131" s="27"/>
    </row>
    <row r="132" spans="1:28">
      <c r="A132" s="38">
        <v>1124</v>
      </c>
      <c r="B132" s="45">
        <v>13.9</v>
      </c>
      <c r="C132" s="44">
        <f t="shared" si="9"/>
        <v>868.9</v>
      </c>
      <c r="D132" s="55"/>
      <c r="E132" s="56" t="str">
        <f t="shared" si="10"/>
        <v>-</v>
      </c>
      <c r="F132" s="55"/>
      <c r="G132" s="56" t="str">
        <f t="shared" si="11"/>
        <v>-</v>
      </c>
      <c r="H132" s="55"/>
      <c r="I132" s="56" t="str">
        <f t="shared" si="12"/>
        <v>-</v>
      </c>
      <c r="J132" s="55"/>
      <c r="K132" s="56" t="str">
        <f t="shared" si="13"/>
        <v>-</v>
      </c>
      <c r="L132" s="55"/>
      <c r="M132" s="56" t="str">
        <f t="shared" si="14"/>
        <v>-</v>
      </c>
      <c r="N132" s="55"/>
      <c r="O132" s="56" t="str">
        <f t="shared" si="15"/>
        <v>-</v>
      </c>
      <c r="P132" s="55"/>
      <c r="Q132" s="56" t="str">
        <f t="shared" si="16"/>
        <v>-</v>
      </c>
      <c r="R132" s="55"/>
      <c r="S132" s="56" t="str">
        <f t="shared" si="17"/>
        <v>-</v>
      </c>
      <c r="T132" s="59"/>
      <c r="V132" s="22"/>
      <c r="W132" s="22"/>
      <c r="X132" s="15"/>
      <c r="Y132" s="33"/>
      <c r="Z132" s="14"/>
      <c r="AA132" s="25"/>
      <c r="AB132" s="27"/>
    </row>
    <row r="133" spans="1:28">
      <c r="A133" s="38">
        <v>1129</v>
      </c>
      <c r="B133" s="45">
        <v>13.5</v>
      </c>
      <c r="C133" s="44">
        <f t="shared" si="9"/>
        <v>869.3</v>
      </c>
      <c r="D133" s="55"/>
      <c r="E133" s="56" t="str">
        <f t="shared" si="10"/>
        <v>-</v>
      </c>
      <c r="F133" s="55"/>
      <c r="G133" s="56" t="str">
        <f t="shared" si="11"/>
        <v>-</v>
      </c>
      <c r="H133" s="55"/>
      <c r="I133" s="56" t="str">
        <f t="shared" si="12"/>
        <v>-</v>
      </c>
      <c r="J133" s="55"/>
      <c r="K133" s="56" t="str">
        <f t="shared" si="13"/>
        <v>-</v>
      </c>
      <c r="L133" s="55"/>
      <c r="M133" s="56" t="str">
        <f t="shared" si="14"/>
        <v>-</v>
      </c>
      <c r="N133" s="55"/>
      <c r="O133" s="56" t="str">
        <f t="shared" si="15"/>
        <v>-</v>
      </c>
      <c r="P133" s="55"/>
      <c r="Q133" s="56" t="str">
        <f t="shared" si="16"/>
        <v>-</v>
      </c>
      <c r="R133" s="55"/>
      <c r="S133" s="56" t="str">
        <f t="shared" si="17"/>
        <v>-</v>
      </c>
      <c r="T133" s="59" t="s">
        <v>23</v>
      </c>
      <c r="V133" s="22"/>
      <c r="W133" s="22"/>
      <c r="Y133" s="33"/>
      <c r="Z133" s="14"/>
      <c r="AA133" s="25"/>
      <c r="AB133" s="27"/>
    </row>
    <row r="134" spans="1:28">
      <c r="A134" s="38">
        <v>1134</v>
      </c>
      <c r="B134" s="45">
        <v>15.4</v>
      </c>
      <c r="C134" s="44">
        <f t="shared" si="9"/>
        <v>867.4</v>
      </c>
      <c r="D134" s="55"/>
      <c r="E134" s="56" t="str">
        <f t="shared" si="10"/>
        <v>-</v>
      </c>
      <c r="F134" s="55"/>
      <c r="G134" s="56" t="str">
        <f t="shared" si="11"/>
        <v>-</v>
      </c>
      <c r="H134" s="55"/>
      <c r="I134" s="56" t="str">
        <f t="shared" si="12"/>
        <v>-</v>
      </c>
      <c r="J134" s="55"/>
      <c r="K134" s="56" t="str">
        <f t="shared" si="13"/>
        <v>-</v>
      </c>
      <c r="L134" s="55"/>
      <c r="M134" s="56" t="str">
        <f t="shared" si="14"/>
        <v>-</v>
      </c>
      <c r="N134" s="55"/>
      <c r="O134" s="56" t="str">
        <f t="shared" si="15"/>
        <v>-</v>
      </c>
      <c r="P134" s="55"/>
      <c r="Q134" s="56" t="str">
        <f t="shared" si="16"/>
        <v>-</v>
      </c>
      <c r="R134" s="55"/>
      <c r="S134" s="56" t="str">
        <f t="shared" si="17"/>
        <v>-</v>
      </c>
      <c r="T134" s="59"/>
      <c r="V134" s="22"/>
      <c r="W134" s="22"/>
      <c r="Y134" s="33"/>
      <c r="Z134" s="14"/>
      <c r="AA134" s="25"/>
      <c r="AB134" s="27"/>
    </row>
    <row r="135" spans="1:28">
      <c r="A135" s="38">
        <v>1140</v>
      </c>
      <c r="B135" s="45">
        <v>15.5</v>
      </c>
      <c r="C135" s="44">
        <f t="shared" si="9"/>
        <v>867.3</v>
      </c>
      <c r="D135" s="55"/>
      <c r="E135" s="56" t="str">
        <f t="shared" si="10"/>
        <v>-</v>
      </c>
      <c r="F135" s="55"/>
      <c r="G135" s="56" t="str">
        <f t="shared" si="11"/>
        <v>-</v>
      </c>
      <c r="H135" s="55"/>
      <c r="I135" s="56" t="str">
        <f t="shared" si="12"/>
        <v>-</v>
      </c>
      <c r="J135" s="55"/>
      <c r="K135" s="56" t="str">
        <f t="shared" si="13"/>
        <v>-</v>
      </c>
      <c r="L135" s="55"/>
      <c r="M135" s="56" t="str">
        <f t="shared" si="14"/>
        <v>-</v>
      </c>
      <c r="N135" s="55"/>
      <c r="O135" s="56" t="str">
        <f t="shared" si="15"/>
        <v>-</v>
      </c>
      <c r="P135" s="55"/>
      <c r="Q135" s="56" t="str">
        <f t="shared" si="16"/>
        <v>-</v>
      </c>
      <c r="R135" s="55"/>
      <c r="S135" s="56" t="str">
        <f t="shared" si="17"/>
        <v>-</v>
      </c>
      <c r="T135" s="59"/>
      <c r="V135" s="22"/>
      <c r="W135" s="22"/>
      <c r="Y135" s="33"/>
      <c r="Z135" s="14"/>
      <c r="AA135" s="25"/>
      <c r="AB135" s="27"/>
    </row>
    <row r="136" spans="1:28">
      <c r="A136" s="38">
        <v>1160</v>
      </c>
      <c r="B136" s="45">
        <v>15.2</v>
      </c>
      <c r="C136" s="44">
        <f t="shared" si="9"/>
        <v>867.59999999999991</v>
      </c>
      <c r="D136" s="55"/>
      <c r="E136" s="56" t="str">
        <f t="shared" si="10"/>
        <v>-</v>
      </c>
      <c r="F136" s="55"/>
      <c r="G136" s="56" t="str">
        <f t="shared" si="11"/>
        <v>-</v>
      </c>
      <c r="H136" s="55"/>
      <c r="I136" s="56" t="str">
        <f t="shared" si="12"/>
        <v>-</v>
      </c>
      <c r="J136" s="55"/>
      <c r="K136" s="56" t="str">
        <f t="shared" si="13"/>
        <v>-</v>
      </c>
      <c r="L136" s="55"/>
      <c r="M136" s="56" t="str">
        <f t="shared" si="14"/>
        <v>-</v>
      </c>
      <c r="N136" s="55"/>
      <c r="O136" s="56" t="str">
        <f t="shared" si="15"/>
        <v>-</v>
      </c>
      <c r="P136" s="55"/>
      <c r="Q136" s="56" t="str">
        <f t="shared" si="16"/>
        <v>-</v>
      </c>
      <c r="R136" s="55"/>
      <c r="S136" s="56" t="str">
        <f t="shared" si="17"/>
        <v>-</v>
      </c>
      <c r="T136" s="59"/>
      <c r="V136" s="22"/>
      <c r="W136" s="22"/>
      <c r="Y136" s="33"/>
      <c r="Z136" s="14"/>
      <c r="AA136" s="25"/>
      <c r="AB136" s="27"/>
    </row>
    <row r="137" spans="1:28">
      <c r="A137" s="38">
        <v>1171</v>
      </c>
      <c r="B137" s="45">
        <v>13.9</v>
      </c>
      <c r="C137" s="44">
        <f t="shared" si="9"/>
        <v>868.9</v>
      </c>
      <c r="D137" s="55"/>
      <c r="E137" s="56" t="str">
        <f t="shared" si="10"/>
        <v>-</v>
      </c>
      <c r="F137" s="55"/>
      <c r="G137" s="56" t="str">
        <f t="shared" si="11"/>
        <v>-</v>
      </c>
      <c r="H137" s="55"/>
      <c r="I137" s="56" t="str">
        <f t="shared" si="12"/>
        <v>-</v>
      </c>
      <c r="J137" s="55"/>
      <c r="K137" s="56" t="str">
        <f t="shared" si="13"/>
        <v>-</v>
      </c>
      <c r="L137" s="55"/>
      <c r="M137" s="56" t="str">
        <f t="shared" si="14"/>
        <v>-</v>
      </c>
      <c r="N137" s="55"/>
      <c r="O137" s="56" t="str">
        <f t="shared" si="15"/>
        <v>-</v>
      </c>
      <c r="P137" s="55"/>
      <c r="Q137" s="56" t="str">
        <f t="shared" si="16"/>
        <v>-</v>
      </c>
      <c r="R137" s="55"/>
      <c r="S137" s="56" t="str">
        <f t="shared" si="17"/>
        <v>-</v>
      </c>
      <c r="T137" s="61"/>
      <c r="V137" s="22"/>
      <c r="W137" s="22"/>
      <c r="Y137" s="33"/>
      <c r="Z137" s="14"/>
      <c r="AA137" s="25"/>
      <c r="AB137" s="27"/>
    </row>
    <row r="138" spans="1:28">
      <c r="A138" s="38">
        <v>1176</v>
      </c>
      <c r="B138" s="45">
        <v>13.8</v>
      </c>
      <c r="C138" s="44">
        <f>$H$3+$H$4-B138</f>
        <v>869</v>
      </c>
      <c r="D138" s="55"/>
      <c r="E138" s="56" t="str">
        <f t="shared" si="10"/>
        <v>-</v>
      </c>
      <c r="F138" s="55"/>
      <c r="G138" s="56" t="str">
        <f t="shared" si="11"/>
        <v>-</v>
      </c>
      <c r="H138" s="55"/>
      <c r="I138" s="56" t="str">
        <f t="shared" si="12"/>
        <v>-</v>
      </c>
      <c r="J138" s="55"/>
      <c r="K138" s="56" t="str">
        <f t="shared" si="13"/>
        <v>-</v>
      </c>
      <c r="L138" s="55"/>
      <c r="M138" s="56" t="str">
        <f t="shared" si="14"/>
        <v>-</v>
      </c>
      <c r="N138" s="55"/>
      <c r="O138" s="56" t="str">
        <f t="shared" si="15"/>
        <v>-</v>
      </c>
      <c r="P138" s="55"/>
      <c r="Q138" s="56" t="str">
        <f t="shared" si="16"/>
        <v>-</v>
      </c>
      <c r="R138" s="55"/>
      <c r="S138" s="56" t="str">
        <f t="shared" si="17"/>
        <v>-</v>
      </c>
      <c r="T138" s="59" t="s">
        <v>15</v>
      </c>
      <c r="V138" s="22"/>
      <c r="W138" s="22"/>
      <c r="Y138" s="33"/>
      <c r="Z138" s="14"/>
      <c r="AA138" s="25"/>
      <c r="AB138" s="27"/>
    </row>
    <row r="139" spans="1:28">
      <c r="A139" s="38">
        <v>1180</v>
      </c>
      <c r="B139" s="45">
        <v>13.7</v>
      </c>
      <c r="C139" s="44">
        <f t="shared" si="9"/>
        <v>869.09999999999991</v>
      </c>
      <c r="D139" s="55"/>
      <c r="E139" s="56" t="str">
        <f t="shared" si="10"/>
        <v>-</v>
      </c>
      <c r="F139" s="55"/>
      <c r="G139" s="56" t="str">
        <f t="shared" si="11"/>
        <v>-</v>
      </c>
      <c r="H139" s="55"/>
      <c r="I139" s="56" t="str">
        <f t="shared" si="12"/>
        <v>-</v>
      </c>
      <c r="J139" s="55"/>
      <c r="K139" s="56" t="str">
        <f t="shared" si="13"/>
        <v>-</v>
      </c>
      <c r="L139" s="55"/>
      <c r="M139" s="56" t="str">
        <f t="shared" si="14"/>
        <v>-</v>
      </c>
      <c r="N139" s="55"/>
      <c r="O139" s="56" t="str">
        <f t="shared" si="15"/>
        <v>-</v>
      </c>
      <c r="P139" s="55"/>
      <c r="Q139" s="56" t="str">
        <f t="shared" si="16"/>
        <v>-</v>
      </c>
      <c r="R139" s="55"/>
      <c r="S139" s="56" t="str">
        <f t="shared" si="17"/>
        <v>-</v>
      </c>
      <c r="T139" s="59"/>
      <c r="V139" s="22"/>
      <c r="W139" s="22"/>
      <c r="Y139" s="33"/>
      <c r="Z139" s="14"/>
      <c r="AA139" s="25"/>
      <c r="AB139" s="27"/>
    </row>
    <row r="140" spans="1:28">
      <c r="A140" s="38">
        <v>1181</v>
      </c>
      <c r="B140" s="45">
        <v>13.6</v>
      </c>
      <c r="C140" s="44">
        <f t="shared" si="9"/>
        <v>869.19999999999993</v>
      </c>
      <c r="D140" s="55"/>
      <c r="E140" s="56" t="str">
        <f t="shared" si="10"/>
        <v>-</v>
      </c>
      <c r="F140" s="55"/>
      <c r="G140" s="56" t="str">
        <f t="shared" si="11"/>
        <v>-</v>
      </c>
      <c r="H140" s="55"/>
      <c r="I140" s="56" t="str">
        <f t="shared" si="12"/>
        <v>-</v>
      </c>
      <c r="J140" s="55"/>
      <c r="K140" s="56" t="str">
        <f t="shared" si="13"/>
        <v>-</v>
      </c>
      <c r="L140" s="55"/>
      <c r="M140" s="56" t="str">
        <f t="shared" si="14"/>
        <v>-</v>
      </c>
      <c r="N140" s="55"/>
      <c r="O140" s="56" t="str">
        <f t="shared" si="15"/>
        <v>-</v>
      </c>
      <c r="P140" s="55"/>
      <c r="Q140" s="56" t="str">
        <f t="shared" si="16"/>
        <v>-</v>
      </c>
      <c r="R140" s="55"/>
      <c r="S140" s="56" t="str">
        <f t="shared" si="17"/>
        <v>-</v>
      </c>
      <c r="T140" s="59"/>
      <c r="V140" s="22"/>
      <c r="W140" s="22"/>
      <c r="Y140" s="33"/>
      <c r="Z140" s="14"/>
      <c r="AA140" s="25"/>
      <c r="AB140" s="27"/>
    </row>
    <row r="141" spans="1:28">
      <c r="A141" s="38">
        <v>1200</v>
      </c>
      <c r="B141" s="45">
        <v>14.6</v>
      </c>
      <c r="C141" s="44">
        <f t="shared" ref="C141:C149" si="18">$H$3+$H$4-B141</f>
        <v>868.19999999999993</v>
      </c>
      <c r="D141" s="55"/>
      <c r="E141" s="56" t="str">
        <f t="shared" ref="E141:E149" si="19">IF(D141="","-",$H$3+$H$4-D141)</f>
        <v>-</v>
      </c>
      <c r="F141" s="55"/>
      <c r="G141" s="56" t="str">
        <f t="shared" ref="G141:G149" si="20">IF(F141="","-",$H$3+$H$4-F141)</f>
        <v>-</v>
      </c>
      <c r="H141" s="55"/>
      <c r="I141" s="56" t="str">
        <f t="shared" ref="I141:I149" si="21">IF(H141="","-",$H$3+$H$4-H141)</f>
        <v>-</v>
      </c>
      <c r="J141" s="55"/>
      <c r="K141" s="56" t="str">
        <f t="shared" ref="K141:K149" si="22">IF(J141="","-",$H$3+$H$4-J141)</f>
        <v>-</v>
      </c>
      <c r="L141" s="55"/>
      <c r="M141" s="56" t="str">
        <f t="shared" ref="M141:M149" si="23">IF(L141="","-",$H$3+$H$4-L141)</f>
        <v>-</v>
      </c>
      <c r="N141" s="55"/>
      <c r="O141" s="56" t="str">
        <f t="shared" ref="O141:O149" si="24">IF(N141="","-",$H$3+$H$4-N141)</f>
        <v>-</v>
      </c>
      <c r="P141" s="55"/>
      <c r="Q141" s="56" t="str">
        <f t="shared" ref="Q141:Q149" si="25">IF(P141="","-",$H$3+$H$4-P141)</f>
        <v>-</v>
      </c>
      <c r="R141" s="55"/>
      <c r="S141" s="56" t="str">
        <f t="shared" ref="S141:S149" si="26">IF(R141="","-",$H$3+$H$4-R141)</f>
        <v>-</v>
      </c>
      <c r="T141" s="59"/>
      <c r="V141" s="22"/>
      <c r="W141" s="22"/>
      <c r="Y141" s="33"/>
      <c r="Z141" s="14"/>
      <c r="AA141" s="25"/>
      <c r="AB141" s="27"/>
    </row>
    <row r="142" spans="1:28">
      <c r="A142" s="38">
        <v>1218</v>
      </c>
      <c r="B142" s="45">
        <v>13.2</v>
      </c>
      <c r="C142" s="44">
        <f t="shared" si="18"/>
        <v>869.59999999999991</v>
      </c>
      <c r="D142" s="55"/>
      <c r="E142" s="56" t="str">
        <f t="shared" si="19"/>
        <v>-</v>
      </c>
      <c r="F142" s="55"/>
      <c r="G142" s="56" t="str">
        <f t="shared" si="20"/>
        <v>-</v>
      </c>
      <c r="H142" s="55"/>
      <c r="I142" s="56" t="str">
        <f t="shared" si="21"/>
        <v>-</v>
      </c>
      <c r="J142" s="55"/>
      <c r="K142" s="56" t="str">
        <f t="shared" si="22"/>
        <v>-</v>
      </c>
      <c r="L142" s="55"/>
      <c r="M142" s="56" t="str">
        <f t="shared" si="23"/>
        <v>-</v>
      </c>
      <c r="N142" s="55"/>
      <c r="O142" s="56" t="str">
        <f t="shared" si="24"/>
        <v>-</v>
      </c>
      <c r="P142" s="55"/>
      <c r="Q142" s="56" t="str">
        <f t="shared" si="25"/>
        <v>-</v>
      </c>
      <c r="R142" s="55"/>
      <c r="S142" s="56" t="str">
        <f t="shared" si="26"/>
        <v>-</v>
      </c>
      <c r="T142" s="59"/>
      <c r="V142" s="22"/>
      <c r="W142" s="22"/>
      <c r="Y142" s="33"/>
      <c r="Z142" s="14"/>
      <c r="AA142" s="25"/>
      <c r="AB142" s="27"/>
    </row>
    <row r="143" spans="1:28">
      <c r="A143" s="38">
        <v>1220</v>
      </c>
      <c r="B143" s="45">
        <v>13.8</v>
      </c>
      <c r="C143" s="44">
        <f t="shared" si="18"/>
        <v>869</v>
      </c>
      <c r="D143" s="55"/>
      <c r="E143" s="56" t="str">
        <f t="shared" si="19"/>
        <v>-</v>
      </c>
      <c r="F143" s="55"/>
      <c r="G143" s="56" t="str">
        <f t="shared" si="20"/>
        <v>-</v>
      </c>
      <c r="H143" s="55"/>
      <c r="I143" s="56" t="str">
        <f t="shared" si="21"/>
        <v>-</v>
      </c>
      <c r="J143" s="55"/>
      <c r="K143" s="56" t="str">
        <f t="shared" si="22"/>
        <v>-</v>
      </c>
      <c r="L143" s="55"/>
      <c r="M143" s="56" t="str">
        <f t="shared" si="23"/>
        <v>-</v>
      </c>
      <c r="N143" s="55"/>
      <c r="O143" s="56" t="str">
        <f t="shared" si="24"/>
        <v>-</v>
      </c>
      <c r="P143" s="55"/>
      <c r="Q143" s="56" t="str">
        <f t="shared" si="25"/>
        <v>-</v>
      </c>
      <c r="R143" s="55"/>
      <c r="S143" s="56" t="str">
        <f t="shared" si="26"/>
        <v>-</v>
      </c>
      <c r="T143" s="59"/>
      <c r="V143" s="22"/>
      <c r="W143" s="22"/>
      <c r="Y143" s="33"/>
      <c r="Z143" s="14"/>
      <c r="AA143" s="25"/>
      <c r="AB143" s="27"/>
    </row>
    <row r="144" spans="1:28">
      <c r="A144" s="38">
        <v>1223</v>
      </c>
      <c r="B144" s="45">
        <v>13.6</v>
      </c>
      <c r="C144" s="44">
        <f t="shared" si="18"/>
        <v>869.19999999999993</v>
      </c>
      <c r="D144" s="55"/>
      <c r="E144" s="56" t="str">
        <f t="shared" si="19"/>
        <v>-</v>
      </c>
      <c r="F144" s="55"/>
      <c r="G144" s="56" t="str">
        <f t="shared" si="20"/>
        <v>-</v>
      </c>
      <c r="H144" s="55"/>
      <c r="I144" s="56" t="str">
        <f t="shared" si="21"/>
        <v>-</v>
      </c>
      <c r="J144" s="55"/>
      <c r="K144" s="56" t="str">
        <f t="shared" si="22"/>
        <v>-</v>
      </c>
      <c r="L144" s="55"/>
      <c r="M144" s="56" t="str">
        <f t="shared" si="23"/>
        <v>-</v>
      </c>
      <c r="N144" s="55"/>
      <c r="O144" s="56" t="str">
        <f t="shared" si="24"/>
        <v>-</v>
      </c>
      <c r="P144" s="55"/>
      <c r="Q144" s="56" t="str">
        <f t="shared" si="25"/>
        <v>-</v>
      </c>
      <c r="R144" s="55"/>
      <c r="S144" s="56" t="str">
        <f t="shared" si="26"/>
        <v>-</v>
      </c>
      <c r="T144" s="59" t="s">
        <v>8</v>
      </c>
      <c r="V144" s="22"/>
      <c r="W144" s="22"/>
      <c r="Y144" s="33"/>
      <c r="Z144" s="14"/>
      <c r="AA144" s="25"/>
      <c r="AB144" s="27"/>
    </row>
    <row r="145" spans="1:28">
      <c r="A145" s="38">
        <v>1228</v>
      </c>
      <c r="B145" s="45">
        <v>13.6</v>
      </c>
      <c r="C145" s="44">
        <f t="shared" si="18"/>
        <v>869.19999999999993</v>
      </c>
      <c r="D145" s="55"/>
      <c r="E145" s="56" t="str">
        <f t="shared" si="19"/>
        <v>-</v>
      </c>
      <c r="F145" s="55"/>
      <c r="G145" s="56" t="str">
        <f t="shared" si="20"/>
        <v>-</v>
      </c>
      <c r="H145" s="55"/>
      <c r="I145" s="56" t="str">
        <f t="shared" si="21"/>
        <v>-</v>
      </c>
      <c r="J145" s="55"/>
      <c r="K145" s="56" t="str">
        <f t="shared" si="22"/>
        <v>-</v>
      </c>
      <c r="L145" s="55"/>
      <c r="M145" s="56" t="str">
        <f t="shared" si="23"/>
        <v>-</v>
      </c>
      <c r="N145" s="55"/>
      <c r="O145" s="56" t="str">
        <f t="shared" si="24"/>
        <v>-</v>
      </c>
      <c r="P145" s="55"/>
      <c r="Q145" s="56" t="str">
        <f t="shared" si="25"/>
        <v>-</v>
      </c>
      <c r="R145" s="55"/>
      <c r="S145" s="56" t="str">
        <f t="shared" si="26"/>
        <v>-</v>
      </c>
      <c r="T145" s="59"/>
      <c r="V145" s="22"/>
      <c r="W145" s="22"/>
      <c r="Y145" s="33"/>
      <c r="Z145" s="14"/>
      <c r="AA145" s="25"/>
      <c r="AB145" s="27"/>
    </row>
    <row r="146" spans="1:28">
      <c r="A146" s="38">
        <v>1240</v>
      </c>
      <c r="B146" s="45">
        <v>13.1</v>
      </c>
      <c r="C146" s="44">
        <f t="shared" si="18"/>
        <v>869.69999999999993</v>
      </c>
      <c r="D146" s="55"/>
      <c r="E146" s="56" t="str">
        <f t="shared" si="19"/>
        <v>-</v>
      </c>
      <c r="F146" s="55"/>
      <c r="G146" s="56" t="str">
        <f t="shared" si="20"/>
        <v>-</v>
      </c>
      <c r="H146" s="55"/>
      <c r="I146" s="56" t="str">
        <f t="shared" si="21"/>
        <v>-</v>
      </c>
      <c r="J146" s="55"/>
      <c r="K146" s="56" t="str">
        <f t="shared" si="22"/>
        <v>-</v>
      </c>
      <c r="L146" s="55"/>
      <c r="M146" s="56" t="str">
        <f t="shared" si="23"/>
        <v>-</v>
      </c>
      <c r="N146" s="55"/>
      <c r="O146" s="56" t="str">
        <f t="shared" si="24"/>
        <v>-</v>
      </c>
      <c r="P146" s="55"/>
      <c r="Q146" s="56" t="str">
        <f t="shared" si="25"/>
        <v>-</v>
      </c>
      <c r="R146" s="55"/>
      <c r="S146" s="56" t="str">
        <f t="shared" si="26"/>
        <v>-</v>
      </c>
      <c r="T146" s="59"/>
      <c r="V146" s="22"/>
      <c r="W146" s="22"/>
      <c r="Y146" s="33"/>
      <c r="Z146" s="14"/>
      <c r="AA146" s="25"/>
      <c r="AB146" s="27"/>
    </row>
    <row r="147" spans="1:28">
      <c r="A147" s="38">
        <v>1260</v>
      </c>
      <c r="B147" s="45">
        <v>9</v>
      </c>
      <c r="C147" s="44">
        <f t="shared" si="18"/>
        <v>873.8</v>
      </c>
      <c r="D147" s="55"/>
      <c r="E147" s="56" t="str">
        <f t="shared" si="19"/>
        <v>-</v>
      </c>
      <c r="F147" s="55"/>
      <c r="G147" s="56" t="str">
        <f t="shared" si="20"/>
        <v>-</v>
      </c>
      <c r="H147" s="55"/>
      <c r="I147" s="56" t="str">
        <f t="shared" si="21"/>
        <v>-</v>
      </c>
      <c r="J147" s="55"/>
      <c r="K147" s="56" t="str">
        <f t="shared" si="22"/>
        <v>-</v>
      </c>
      <c r="L147" s="55"/>
      <c r="M147" s="56" t="str">
        <f t="shared" si="23"/>
        <v>-</v>
      </c>
      <c r="N147" s="55"/>
      <c r="O147" s="56" t="str">
        <f t="shared" si="24"/>
        <v>-</v>
      </c>
      <c r="P147" s="55"/>
      <c r="Q147" s="56" t="str">
        <f t="shared" si="25"/>
        <v>-</v>
      </c>
      <c r="R147" s="55"/>
      <c r="S147" s="56" t="str">
        <f t="shared" si="26"/>
        <v>-</v>
      </c>
      <c r="T147" s="59"/>
      <c r="V147" s="22"/>
      <c r="W147" s="22"/>
      <c r="Y147" s="33"/>
      <c r="Z147" s="14"/>
      <c r="AA147" s="25"/>
      <c r="AB147" s="27"/>
    </row>
    <row r="148" spans="1:28">
      <c r="A148" s="38">
        <v>1270</v>
      </c>
      <c r="B148" s="45">
        <v>8</v>
      </c>
      <c r="C148" s="44">
        <f t="shared" si="18"/>
        <v>874.8</v>
      </c>
      <c r="D148" s="55"/>
      <c r="E148" s="56" t="str">
        <f t="shared" si="19"/>
        <v>-</v>
      </c>
      <c r="F148" s="55"/>
      <c r="G148" s="56" t="str">
        <f t="shared" si="20"/>
        <v>-</v>
      </c>
      <c r="H148" s="55"/>
      <c r="I148" s="56" t="str">
        <f t="shared" si="21"/>
        <v>-</v>
      </c>
      <c r="J148" s="55"/>
      <c r="K148" s="56" t="str">
        <f t="shared" si="22"/>
        <v>-</v>
      </c>
      <c r="L148" s="55"/>
      <c r="M148" s="56" t="str">
        <f t="shared" si="23"/>
        <v>-</v>
      </c>
      <c r="N148" s="55"/>
      <c r="O148" s="56" t="str">
        <f t="shared" si="24"/>
        <v>-</v>
      </c>
      <c r="P148" s="55"/>
      <c r="Q148" s="56" t="str">
        <f t="shared" si="25"/>
        <v>-</v>
      </c>
      <c r="R148" s="55"/>
      <c r="S148" s="56" t="str">
        <f t="shared" si="26"/>
        <v>-</v>
      </c>
      <c r="T148" s="59" t="s">
        <v>25</v>
      </c>
      <c r="V148" s="22"/>
      <c r="W148" s="22"/>
      <c r="Y148" s="33"/>
      <c r="Z148" s="14"/>
      <c r="AA148" s="25"/>
      <c r="AB148" s="27"/>
    </row>
    <row r="149" spans="1:28" ht="13.5" thickBot="1">
      <c r="A149" s="39">
        <v>1280.5999999999999</v>
      </c>
      <c r="B149" s="47">
        <v>3.6</v>
      </c>
      <c r="C149" s="48">
        <f t="shared" si="18"/>
        <v>879.19999999999993</v>
      </c>
      <c r="D149" s="57"/>
      <c r="E149" s="58" t="str">
        <f t="shared" si="19"/>
        <v>-</v>
      </c>
      <c r="F149" s="57"/>
      <c r="G149" s="58" t="str">
        <f t="shared" si="20"/>
        <v>-</v>
      </c>
      <c r="H149" s="57"/>
      <c r="I149" s="58" t="str">
        <f t="shared" si="21"/>
        <v>-</v>
      </c>
      <c r="J149" s="57"/>
      <c r="K149" s="58" t="str">
        <f t="shared" si="22"/>
        <v>-</v>
      </c>
      <c r="L149" s="57"/>
      <c r="M149" s="58" t="str">
        <f t="shared" si="23"/>
        <v>-</v>
      </c>
      <c r="N149" s="57"/>
      <c r="O149" s="58" t="str">
        <f t="shared" si="24"/>
        <v>-</v>
      </c>
      <c r="P149" s="57"/>
      <c r="Q149" s="58" t="str">
        <f t="shared" si="25"/>
        <v>-</v>
      </c>
      <c r="R149" s="57"/>
      <c r="S149" s="58" t="str">
        <f t="shared" si="26"/>
        <v>-</v>
      </c>
      <c r="T149" s="62" t="s">
        <v>14</v>
      </c>
      <c r="V149" s="22"/>
      <c r="W149" s="22"/>
      <c r="Y149" s="33"/>
      <c r="Z149" s="14"/>
      <c r="AA149" s="25"/>
      <c r="AB149" s="27"/>
    </row>
    <row r="150" spans="1:28" s="15" customFormat="1">
      <c r="B150" s="70" t="s">
        <v>63</v>
      </c>
      <c r="C150" s="71"/>
      <c r="D150" s="2"/>
      <c r="E150" s="71"/>
      <c r="F150" s="2"/>
      <c r="G150" s="71"/>
      <c r="H150" s="2"/>
      <c r="I150" s="71"/>
      <c r="J150" s="2"/>
      <c r="K150" s="71"/>
      <c r="L150" s="2"/>
      <c r="M150" s="71"/>
      <c r="N150" s="2"/>
      <c r="O150" s="71"/>
      <c r="P150" s="2"/>
      <c r="Q150" s="71"/>
      <c r="R150" s="2"/>
      <c r="S150" s="71"/>
      <c r="Y150" s="26"/>
      <c r="Z150" s="29"/>
      <c r="AA150" s="26"/>
      <c r="AB150" s="27"/>
    </row>
    <row r="151" spans="1:28">
      <c r="C151" s="18"/>
      <c r="W151" s="22"/>
      <c r="Y151" s="26"/>
      <c r="Z151" s="29"/>
      <c r="AA151" s="26"/>
      <c r="AB151" s="27"/>
    </row>
    <row r="152" spans="1:28" ht="13.5" thickBot="1">
      <c r="A152" s="36" t="s">
        <v>17</v>
      </c>
      <c r="B152" s="3"/>
      <c r="C152" s="23"/>
      <c r="D152" s="3"/>
      <c r="Y152" s="26"/>
      <c r="Z152" s="29"/>
      <c r="AA152" s="26"/>
      <c r="AB152" s="27"/>
    </row>
    <row r="153" spans="1:28" ht="12.75" customHeight="1">
      <c r="A153" s="75" t="s">
        <v>19</v>
      </c>
      <c r="B153" s="50" t="s">
        <v>1</v>
      </c>
      <c r="C153" s="66">
        <v>41120</v>
      </c>
      <c r="D153" s="50" t="s">
        <v>1</v>
      </c>
      <c r="E153" s="51"/>
      <c r="F153" s="50" t="s">
        <v>1</v>
      </c>
      <c r="G153" s="51"/>
      <c r="H153" s="50" t="s">
        <v>1</v>
      </c>
      <c r="I153" s="51"/>
      <c r="J153" s="50" t="s">
        <v>1</v>
      </c>
      <c r="K153" s="51"/>
      <c r="L153" s="50" t="s">
        <v>1</v>
      </c>
      <c r="M153" s="51"/>
      <c r="N153" s="50" t="s">
        <v>1</v>
      </c>
      <c r="O153" s="51"/>
      <c r="P153" s="50" t="s">
        <v>1</v>
      </c>
      <c r="Q153" s="51"/>
      <c r="R153" s="50" t="s">
        <v>1</v>
      </c>
      <c r="S153" s="51"/>
      <c r="T153" s="77" t="s">
        <v>4</v>
      </c>
      <c r="Y153" s="14"/>
      <c r="Z153" s="26"/>
      <c r="AA153" s="26"/>
      <c r="AB153" s="27"/>
    </row>
    <row r="154" spans="1:28" ht="13.5" thickBot="1">
      <c r="A154" s="76"/>
      <c r="B154" s="52" t="s">
        <v>5</v>
      </c>
      <c r="C154" s="67">
        <v>2012</v>
      </c>
      <c r="D154" s="52" t="s">
        <v>5</v>
      </c>
      <c r="E154" s="53"/>
      <c r="F154" s="52" t="s">
        <v>5</v>
      </c>
      <c r="G154" s="53"/>
      <c r="H154" s="52" t="s">
        <v>5</v>
      </c>
      <c r="I154" s="53"/>
      <c r="J154" s="52" t="s">
        <v>5</v>
      </c>
      <c r="K154" s="53"/>
      <c r="L154" s="52" t="s">
        <v>5</v>
      </c>
      <c r="M154" s="53"/>
      <c r="N154" s="52" t="s">
        <v>5</v>
      </c>
      <c r="O154" s="53"/>
      <c r="P154" s="52" t="s">
        <v>5</v>
      </c>
      <c r="Q154" s="53"/>
      <c r="R154" s="52" t="s">
        <v>5</v>
      </c>
      <c r="S154" s="53"/>
      <c r="T154" s="78"/>
      <c r="Y154" s="31"/>
      <c r="Z154" s="14"/>
      <c r="AA154" s="26"/>
      <c r="AB154" s="27"/>
    </row>
    <row r="155" spans="1:28">
      <c r="A155" s="76"/>
      <c r="B155" s="41" t="s">
        <v>6</v>
      </c>
      <c r="C155" s="63" t="s">
        <v>7</v>
      </c>
      <c r="D155" s="50" t="s">
        <v>6</v>
      </c>
      <c r="E155" s="54" t="s">
        <v>7</v>
      </c>
      <c r="F155" s="50" t="s">
        <v>6</v>
      </c>
      <c r="G155" s="54" t="s">
        <v>7</v>
      </c>
      <c r="H155" s="50" t="s">
        <v>6</v>
      </c>
      <c r="I155" s="54" t="s">
        <v>7</v>
      </c>
      <c r="J155" s="50" t="s">
        <v>6</v>
      </c>
      <c r="K155" s="54" t="s">
        <v>7</v>
      </c>
      <c r="L155" s="50" t="s">
        <v>6</v>
      </c>
      <c r="M155" s="54" t="s">
        <v>7</v>
      </c>
      <c r="N155" s="50" t="s">
        <v>6</v>
      </c>
      <c r="O155" s="54" t="s">
        <v>7</v>
      </c>
      <c r="P155" s="50" t="s">
        <v>6</v>
      </c>
      <c r="Q155" s="54" t="s">
        <v>7</v>
      </c>
      <c r="R155" s="50" t="s">
        <v>6</v>
      </c>
      <c r="S155" s="54" t="s">
        <v>7</v>
      </c>
      <c r="T155" s="78"/>
      <c r="V155" s="21"/>
      <c r="Y155" s="26"/>
      <c r="Z155" s="24"/>
      <c r="AA155" s="24"/>
      <c r="AB155" s="26"/>
    </row>
    <row r="156" spans="1:28">
      <c r="A156" s="38">
        <v>-6</v>
      </c>
      <c r="B156" s="64">
        <v>4.3</v>
      </c>
      <c r="C156" s="44">
        <f>$M$3+$M$4-B156</f>
        <v>878.78000000000009</v>
      </c>
      <c r="D156" s="55"/>
      <c r="E156" s="56" t="str">
        <f>IF(D156="","-",$M$3+$M$4-D156)</f>
        <v>-</v>
      </c>
      <c r="F156" s="55"/>
      <c r="G156" s="56" t="str">
        <f>IF(F156="","-",$M$3+$M$4-F156)</f>
        <v>-</v>
      </c>
      <c r="H156" s="55"/>
      <c r="I156" s="56" t="str">
        <f>IF(H156="","-",$M$3+$M$4-H156)</f>
        <v>-</v>
      </c>
      <c r="J156" s="55"/>
      <c r="K156" s="56" t="str">
        <f>IF(J156="","-",$M$3+$M$4-J156)</f>
        <v>-</v>
      </c>
      <c r="L156" s="55"/>
      <c r="M156" s="56" t="str">
        <f>IF(L156="","-",$M$3+$M$4-L156)</f>
        <v>-</v>
      </c>
      <c r="N156" s="55"/>
      <c r="O156" s="56" t="str">
        <f>IF(N156="","-",$M$3+$M$4-N156)</f>
        <v>-</v>
      </c>
      <c r="P156" s="55"/>
      <c r="Q156" s="56" t="str">
        <f>IF(P156="","-",$M$3+$M$4-P156)</f>
        <v>-</v>
      </c>
      <c r="R156" s="55"/>
      <c r="S156" s="56" t="str">
        <f>IF(R156="","-",$M$3+$M$4-R156)</f>
        <v>-</v>
      </c>
      <c r="T156" s="60" t="s">
        <v>14</v>
      </c>
      <c r="V156" s="18"/>
      <c r="Y156" s="32"/>
      <c r="Z156" s="26"/>
      <c r="AA156" s="25"/>
      <c r="AB156" s="27"/>
    </row>
    <row r="157" spans="1:28">
      <c r="A157" s="38">
        <v>0</v>
      </c>
      <c r="B157" s="64">
        <v>5.2</v>
      </c>
      <c r="C157" s="44">
        <f t="shared" ref="C157:C220" si="27">$M$3+$M$4-B157</f>
        <v>877.88</v>
      </c>
      <c r="D157" s="55"/>
      <c r="E157" s="56" t="str">
        <f t="shared" ref="E157:E220" si="28">IF(D157="","-",$M$3+$M$4-D157)</f>
        <v>-</v>
      </c>
      <c r="F157" s="55"/>
      <c r="G157" s="56" t="str">
        <f t="shared" ref="G157:G220" si="29">IF(F157="","-",$M$3+$M$4-F157)</f>
        <v>-</v>
      </c>
      <c r="H157" s="55"/>
      <c r="I157" s="56" t="str">
        <f t="shared" ref="I157:I220" si="30">IF(H157="","-",$M$3+$M$4-H157)</f>
        <v>-</v>
      </c>
      <c r="J157" s="55"/>
      <c r="K157" s="56" t="str">
        <f t="shared" ref="K157:K220" si="31">IF(J157="","-",$M$3+$M$4-J157)</f>
        <v>-</v>
      </c>
      <c r="L157" s="55"/>
      <c r="M157" s="56" t="str">
        <f t="shared" ref="M157:M220" si="32">IF(L157="","-",$M$3+$M$4-L157)</f>
        <v>-</v>
      </c>
      <c r="N157" s="55"/>
      <c r="O157" s="56" t="str">
        <f t="shared" ref="O157:O220" si="33">IF(N157="","-",$M$3+$M$4-N157)</f>
        <v>-</v>
      </c>
      <c r="P157" s="55"/>
      <c r="Q157" s="56" t="str">
        <f t="shared" ref="Q157:Q220" si="34">IF(P157="","-",$M$3+$M$4-P157)</f>
        <v>-</v>
      </c>
      <c r="R157" s="55"/>
      <c r="S157" s="56" t="str">
        <f t="shared" ref="S157:S220" si="35">IF(R157="","-",$M$3+$M$4-R157)</f>
        <v>-</v>
      </c>
      <c r="T157" s="61" t="s">
        <v>24</v>
      </c>
      <c r="V157" s="18"/>
      <c r="W157" s="18"/>
      <c r="Y157" s="33"/>
      <c r="Z157" s="26"/>
      <c r="AA157" s="30"/>
      <c r="AB157" s="27"/>
    </row>
    <row r="158" spans="1:28">
      <c r="A158" s="38">
        <v>20</v>
      </c>
      <c r="B158" s="64">
        <v>7</v>
      </c>
      <c r="C158" s="44">
        <f t="shared" si="27"/>
        <v>876.08</v>
      </c>
      <c r="D158" s="55"/>
      <c r="E158" s="56" t="str">
        <f t="shared" si="28"/>
        <v>-</v>
      </c>
      <c r="F158" s="55"/>
      <c r="G158" s="56" t="str">
        <f t="shared" si="29"/>
        <v>-</v>
      </c>
      <c r="H158" s="55"/>
      <c r="I158" s="56" t="str">
        <f t="shared" si="30"/>
        <v>-</v>
      </c>
      <c r="J158" s="55"/>
      <c r="K158" s="56" t="str">
        <f t="shared" si="31"/>
        <v>-</v>
      </c>
      <c r="L158" s="55"/>
      <c r="M158" s="56" t="str">
        <f t="shared" si="32"/>
        <v>-</v>
      </c>
      <c r="N158" s="55"/>
      <c r="O158" s="56" t="str">
        <f t="shared" si="33"/>
        <v>-</v>
      </c>
      <c r="P158" s="55"/>
      <c r="Q158" s="56" t="str">
        <f t="shared" si="34"/>
        <v>-</v>
      </c>
      <c r="R158" s="55"/>
      <c r="S158" s="56" t="str">
        <f t="shared" si="35"/>
        <v>-</v>
      </c>
      <c r="T158" s="59"/>
      <c r="V158" s="18"/>
      <c r="W158" s="18"/>
      <c r="Y158" s="33"/>
      <c r="Z158" s="24"/>
      <c r="AA158" s="30"/>
      <c r="AB158" s="27"/>
    </row>
    <row r="159" spans="1:28">
      <c r="A159" s="38">
        <v>40</v>
      </c>
      <c r="B159" s="64">
        <v>9</v>
      </c>
      <c r="C159" s="44">
        <f t="shared" si="27"/>
        <v>874.08</v>
      </c>
      <c r="D159" s="55"/>
      <c r="E159" s="56" t="str">
        <f t="shared" si="28"/>
        <v>-</v>
      </c>
      <c r="F159" s="55"/>
      <c r="G159" s="56" t="str">
        <f t="shared" si="29"/>
        <v>-</v>
      </c>
      <c r="H159" s="55"/>
      <c r="I159" s="56" t="str">
        <f t="shared" si="30"/>
        <v>-</v>
      </c>
      <c r="J159" s="55"/>
      <c r="K159" s="56" t="str">
        <f t="shared" si="31"/>
        <v>-</v>
      </c>
      <c r="L159" s="55"/>
      <c r="M159" s="56" t="str">
        <f t="shared" si="32"/>
        <v>-</v>
      </c>
      <c r="N159" s="55"/>
      <c r="O159" s="56" t="str">
        <f t="shared" si="33"/>
        <v>-</v>
      </c>
      <c r="P159" s="55"/>
      <c r="Q159" s="56" t="str">
        <f t="shared" si="34"/>
        <v>-</v>
      </c>
      <c r="R159" s="55"/>
      <c r="S159" s="56" t="str">
        <f t="shared" si="35"/>
        <v>-</v>
      </c>
      <c r="T159" s="59"/>
      <c r="V159" s="18"/>
      <c r="W159" s="18"/>
      <c r="Y159" s="33"/>
      <c r="Z159" s="24"/>
      <c r="AA159" s="30"/>
      <c r="AB159" s="27"/>
    </row>
    <row r="160" spans="1:28">
      <c r="A160" s="38">
        <v>43</v>
      </c>
      <c r="B160" s="64">
        <v>9</v>
      </c>
      <c r="C160" s="44">
        <f t="shared" si="27"/>
        <v>874.08</v>
      </c>
      <c r="D160" s="55"/>
      <c r="E160" s="56" t="str">
        <f t="shared" si="28"/>
        <v>-</v>
      </c>
      <c r="F160" s="55"/>
      <c r="G160" s="56" t="str">
        <f t="shared" si="29"/>
        <v>-</v>
      </c>
      <c r="H160" s="55"/>
      <c r="I160" s="56" t="str">
        <f t="shared" si="30"/>
        <v>-</v>
      </c>
      <c r="J160" s="55"/>
      <c r="K160" s="56" t="str">
        <f t="shared" si="31"/>
        <v>-</v>
      </c>
      <c r="L160" s="55"/>
      <c r="M160" s="56" t="str">
        <f t="shared" si="32"/>
        <v>-</v>
      </c>
      <c r="N160" s="55"/>
      <c r="O160" s="56" t="str">
        <f t="shared" si="33"/>
        <v>-</v>
      </c>
      <c r="P160" s="55"/>
      <c r="Q160" s="56" t="str">
        <f t="shared" si="34"/>
        <v>-</v>
      </c>
      <c r="R160" s="55"/>
      <c r="S160" s="56" t="str">
        <f t="shared" si="35"/>
        <v>-</v>
      </c>
      <c r="T160" s="59"/>
      <c r="V160" s="18"/>
      <c r="W160" s="18"/>
      <c r="Y160" s="33"/>
      <c r="Z160" s="24"/>
      <c r="AA160" s="30"/>
      <c r="AB160" s="27"/>
    </row>
    <row r="161" spans="1:28">
      <c r="A161" s="38">
        <v>48</v>
      </c>
      <c r="B161" s="64">
        <v>9.8000000000000007</v>
      </c>
      <c r="C161" s="44">
        <f t="shared" si="27"/>
        <v>873.28000000000009</v>
      </c>
      <c r="D161" s="55"/>
      <c r="E161" s="56" t="str">
        <f t="shared" si="28"/>
        <v>-</v>
      </c>
      <c r="F161" s="55"/>
      <c r="G161" s="56" t="str">
        <f t="shared" si="29"/>
        <v>-</v>
      </c>
      <c r="H161" s="55"/>
      <c r="I161" s="56" t="str">
        <f t="shared" si="30"/>
        <v>-</v>
      </c>
      <c r="J161" s="55"/>
      <c r="K161" s="56" t="str">
        <f t="shared" si="31"/>
        <v>-</v>
      </c>
      <c r="L161" s="55"/>
      <c r="M161" s="56" t="str">
        <f t="shared" si="32"/>
        <v>-</v>
      </c>
      <c r="N161" s="55"/>
      <c r="O161" s="56" t="str">
        <f t="shared" si="33"/>
        <v>-</v>
      </c>
      <c r="P161" s="55"/>
      <c r="Q161" s="56" t="str">
        <f t="shared" si="34"/>
        <v>-</v>
      </c>
      <c r="R161" s="55"/>
      <c r="S161" s="56" t="str">
        <f t="shared" si="35"/>
        <v>-</v>
      </c>
      <c r="T161" s="59" t="s">
        <v>38</v>
      </c>
      <c r="V161" s="18"/>
      <c r="W161" s="18"/>
      <c r="Y161" s="33"/>
      <c r="Z161" s="24"/>
      <c r="AA161" s="30"/>
      <c r="AB161" s="27"/>
    </row>
    <row r="162" spans="1:28">
      <c r="A162" s="38">
        <v>53</v>
      </c>
      <c r="B162" s="64">
        <v>9.1</v>
      </c>
      <c r="C162" s="44">
        <f t="shared" si="27"/>
        <v>873.98</v>
      </c>
      <c r="D162" s="55"/>
      <c r="E162" s="56" t="str">
        <f t="shared" si="28"/>
        <v>-</v>
      </c>
      <c r="F162" s="55"/>
      <c r="G162" s="56" t="str">
        <f t="shared" si="29"/>
        <v>-</v>
      </c>
      <c r="H162" s="55"/>
      <c r="I162" s="56" t="str">
        <f t="shared" si="30"/>
        <v>-</v>
      </c>
      <c r="J162" s="55"/>
      <c r="K162" s="56" t="str">
        <f t="shared" si="31"/>
        <v>-</v>
      </c>
      <c r="L162" s="55"/>
      <c r="M162" s="56" t="str">
        <f t="shared" si="32"/>
        <v>-</v>
      </c>
      <c r="N162" s="55"/>
      <c r="O162" s="56" t="str">
        <f t="shared" si="33"/>
        <v>-</v>
      </c>
      <c r="P162" s="55"/>
      <c r="Q162" s="56" t="str">
        <f t="shared" si="34"/>
        <v>-</v>
      </c>
      <c r="R162" s="55"/>
      <c r="S162" s="56" t="str">
        <f t="shared" si="35"/>
        <v>-</v>
      </c>
      <c r="T162" s="59"/>
      <c r="V162" s="18"/>
      <c r="W162" s="18"/>
      <c r="Y162" s="33"/>
      <c r="Z162" s="24"/>
      <c r="AA162" s="30"/>
      <c r="AB162" s="27"/>
    </row>
    <row r="163" spans="1:28">
      <c r="A163" s="38">
        <v>60</v>
      </c>
      <c r="B163" s="64">
        <v>9.5</v>
      </c>
      <c r="C163" s="44">
        <f t="shared" si="27"/>
        <v>873.58</v>
      </c>
      <c r="D163" s="55"/>
      <c r="E163" s="56" t="str">
        <f t="shared" si="28"/>
        <v>-</v>
      </c>
      <c r="F163" s="55"/>
      <c r="G163" s="56" t="str">
        <f t="shared" si="29"/>
        <v>-</v>
      </c>
      <c r="H163" s="55"/>
      <c r="I163" s="56" t="str">
        <f t="shared" si="30"/>
        <v>-</v>
      </c>
      <c r="J163" s="55"/>
      <c r="K163" s="56" t="str">
        <f t="shared" si="31"/>
        <v>-</v>
      </c>
      <c r="L163" s="55"/>
      <c r="M163" s="56" t="str">
        <f t="shared" si="32"/>
        <v>-</v>
      </c>
      <c r="N163" s="55"/>
      <c r="O163" s="56" t="str">
        <f t="shared" si="33"/>
        <v>-</v>
      </c>
      <c r="P163" s="55"/>
      <c r="Q163" s="56" t="str">
        <f t="shared" si="34"/>
        <v>-</v>
      </c>
      <c r="R163" s="55"/>
      <c r="S163" s="56" t="str">
        <f t="shared" si="35"/>
        <v>-</v>
      </c>
      <c r="T163" s="59"/>
      <c r="V163" s="18"/>
      <c r="W163" s="18"/>
      <c r="Y163" s="33"/>
      <c r="Z163" s="24"/>
      <c r="AA163" s="30"/>
      <c r="AB163" s="27"/>
    </row>
    <row r="164" spans="1:28">
      <c r="A164" s="38">
        <v>80</v>
      </c>
      <c r="B164" s="64">
        <v>10</v>
      </c>
      <c r="C164" s="44">
        <f t="shared" si="27"/>
        <v>873.08</v>
      </c>
      <c r="D164" s="55"/>
      <c r="E164" s="56" t="str">
        <f t="shared" si="28"/>
        <v>-</v>
      </c>
      <c r="F164" s="55"/>
      <c r="G164" s="56" t="str">
        <f t="shared" si="29"/>
        <v>-</v>
      </c>
      <c r="H164" s="55"/>
      <c r="I164" s="56" t="str">
        <f t="shared" si="30"/>
        <v>-</v>
      </c>
      <c r="J164" s="55"/>
      <c r="K164" s="56" t="str">
        <f t="shared" si="31"/>
        <v>-</v>
      </c>
      <c r="L164" s="55"/>
      <c r="M164" s="56" t="str">
        <f t="shared" si="32"/>
        <v>-</v>
      </c>
      <c r="N164" s="55"/>
      <c r="O164" s="56" t="str">
        <f t="shared" si="33"/>
        <v>-</v>
      </c>
      <c r="P164" s="55"/>
      <c r="Q164" s="56" t="str">
        <f t="shared" si="34"/>
        <v>-</v>
      </c>
      <c r="R164" s="55"/>
      <c r="S164" s="56" t="str">
        <f t="shared" si="35"/>
        <v>-</v>
      </c>
      <c r="T164" s="59"/>
      <c r="V164" s="18"/>
      <c r="W164" s="18"/>
      <c r="Y164" s="33"/>
      <c r="Z164" s="24"/>
      <c r="AA164" s="30"/>
      <c r="AB164" s="27"/>
    </row>
    <row r="165" spans="1:28">
      <c r="A165" s="38">
        <v>90</v>
      </c>
      <c r="B165" s="45">
        <v>9.8000000000000007</v>
      </c>
      <c r="C165" s="44">
        <f t="shared" si="27"/>
        <v>873.28000000000009</v>
      </c>
      <c r="D165" s="55"/>
      <c r="E165" s="56" t="str">
        <f t="shared" si="28"/>
        <v>-</v>
      </c>
      <c r="F165" s="55"/>
      <c r="G165" s="56" t="str">
        <f t="shared" si="29"/>
        <v>-</v>
      </c>
      <c r="H165" s="55"/>
      <c r="I165" s="56" t="str">
        <f t="shared" si="30"/>
        <v>-</v>
      </c>
      <c r="J165" s="55"/>
      <c r="K165" s="56" t="str">
        <f t="shared" si="31"/>
        <v>-</v>
      </c>
      <c r="L165" s="55"/>
      <c r="M165" s="56" t="str">
        <f t="shared" si="32"/>
        <v>-</v>
      </c>
      <c r="N165" s="55"/>
      <c r="O165" s="56" t="str">
        <f t="shared" si="33"/>
        <v>-</v>
      </c>
      <c r="P165" s="55"/>
      <c r="Q165" s="56" t="str">
        <f t="shared" si="34"/>
        <v>-</v>
      </c>
      <c r="R165" s="55"/>
      <c r="S165" s="56" t="str">
        <f t="shared" si="35"/>
        <v>-</v>
      </c>
      <c r="T165" s="59"/>
      <c r="V165" s="18"/>
      <c r="W165" s="18"/>
      <c r="Y165" s="33"/>
      <c r="Z165" s="24"/>
      <c r="AA165" s="30"/>
      <c r="AB165" s="27"/>
    </row>
    <row r="166" spans="1:28">
      <c r="A166" s="38">
        <v>95</v>
      </c>
      <c r="B166" s="45">
        <v>9.4</v>
      </c>
      <c r="C166" s="44">
        <f t="shared" si="27"/>
        <v>873.68000000000006</v>
      </c>
      <c r="D166" s="55"/>
      <c r="E166" s="56" t="str">
        <f t="shared" si="28"/>
        <v>-</v>
      </c>
      <c r="F166" s="55"/>
      <c r="G166" s="56" t="str">
        <f t="shared" si="29"/>
        <v>-</v>
      </c>
      <c r="H166" s="55"/>
      <c r="I166" s="56" t="str">
        <f t="shared" si="30"/>
        <v>-</v>
      </c>
      <c r="J166" s="55"/>
      <c r="K166" s="56" t="str">
        <f t="shared" si="31"/>
        <v>-</v>
      </c>
      <c r="L166" s="55"/>
      <c r="M166" s="56" t="str">
        <f t="shared" si="32"/>
        <v>-</v>
      </c>
      <c r="N166" s="55"/>
      <c r="O166" s="56" t="str">
        <f t="shared" si="33"/>
        <v>-</v>
      </c>
      <c r="P166" s="55"/>
      <c r="Q166" s="56" t="str">
        <f t="shared" si="34"/>
        <v>-</v>
      </c>
      <c r="R166" s="55"/>
      <c r="S166" s="56" t="str">
        <f t="shared" si="35"/>
        <v>-</v>
      </c>
      <c r="T166" s="59" t="s">
        <v>39</v>
      </c>
      <c r="V166" s="18"/>
      <c r="W166" s="18"/>
      <c r="Y166" s="33"/>
      <c r="Z166" s="24"/>
      <c r="AA166" s="30"/>
      <c r="AB166" s="27"/>
    </row>
    <row r="167" spans="1:28">
      <c r="A167" s="38">
        <v>100</v>
      </c>
      <c r="B167" s="45">
        <v>9.6</v>
      </c>
      <c r="C167" s="44">
        <f t="shared" si="27"/>
        <v>873.48</v>
      </c>
      <c r="D167" s="55"/>
      <c r="E167" s="56" t="str">
        <f t="shared" si="28"/>
        <v>-</v>
      </c>
      <c r="F167" s="55"/>
      <c r="G167" s="56" t="str">
        <f t="shared" si="29"/>
        <v>-</v>
      </c>
      <c r="H167" s="55"/>
      <c r="I167" s="56" t="str">
        <f t="shared" si="30"/>
        <v>-</v>
      </c>
      <c r="J167" s="55"/>
      <c r="K167" s="56" t="str">
        <f t="shared" si="31"/>
        <v>-</v>
      </c>
      <c r="L167" s="55"/>
      <c r="M167" s="56" t="str">
        <f t="shared" si="32"/>
        <v>-</v>
      </c>
      <c r="N167" s="55"/>
      <c r="O167" s="56" t="str">
        <f t="shared" si="33"/>
        <v>-</v>
      </c>
      <c r="P167" s="55"/>
      <c r="Q167" s="56" t="str">
        <f t="shared" si="34"/>
        <v>-</v>
      </c>
      <c r="R167" s="55"/>
      <c r="S167" s="56" t="str">
        <f t="shared" si="35"/>
        <v>-</v>
      </c>
      <c r="T167" s="59"/>
      <c r="V167" s="18"/>
      <c r="W167" s="18"/>
      <c r="Y167" s="33"/>
      <c r="Z167" s="25"/>
      <c r="AA167" s="30"/>
      <c r="AB167" s="27"/>
    </row>
    <row r="168" spans="1:28">
      <c r="A168" s="38">
        <v>120</v>
      </c>
      <c r="B168" s="45">
        <v>10</v>
      </c>
      <c r="C168" s="44">
        <f t="shared" si="27"/>
        <v>873.08</v>
      </c>
      <c r="D168" s="55"/>
      <c r="E168" s="56" t="str">
        <f t="shared" si="28"/>
        <v>-</v>
      </c>
      <c r="F168" s="55"/>
      <c r="G168" s="56" t="str">
        <f t="shared" si="29"/>
        <v>-</v>
      </c>
      <c r="H168" s="55"/>
      <c r="I168" s="56" t="str">
        <f t="shared" si="30"/>
        <v>-</v>
      </c>
      <c r="J168" s="55"/>
      <c r="K168" s="56" t="str">
        <f t="shared" si="31"/>
        <v>-</v>
      </c>
      <c r="L168" s="55"/>
      <c r="M168" s="56" t="str">
        <f t="shared" si="32"/>
        <v>-</v>
      </c>
      <c r="N168" s="55"/>
      <c r="O168" s="56" t="str">
        <f t="shared" si="33"/>
        <v>-</v>
      </c>
      <c r="P168" s="55"/>
      <c r="Q168" s="56" t="str">
        <f t="shared" si="34"/>
        <v>-</v>
      </c>
      <c r="R168" s="55"/>
      <c r="S168" s="56" t="str">
        <f t="shared" si="35"/>
        <v>-</v>
      </c>
      <c r="T168" s="59"/>
      <c r="V168" s="18"/>
      <c r="W168" s="18"/>
      <c r="Y168" s="33"/>
      <c r="Z168" s="25"/>
      <c r="AA168" s="30"/>
      <c r="AB168" s="27"/>
    </row>
    <row r="169" spans="1:28">
      <c r="A169" s="38">
        <v>137</v>
      </c>
      <c r="B169" s="45">
        <v>9.6999999999999993</v>
      </c>
      <c r="C169" s="44">
        <f t="shared" si="27"/>
        <v>873.38</v>
      </c>
      <c r="D169" s="55"/>
      <c r="E169" s="56" t="str">
        <f t="shared" si="28"/>
        <v>-</v>
      </c>
      <c r="F169" s="55"/>
      <c r="G169" s="56" t="str">
        <f t="shared" si="29"/>
        <v>-</v>
      </c>
      <c r="H169" s="55"/>
      <c r="I169" s="56" t="str">
        <f t="shared" si="30"/>
        <v>-</v>
      </c>
      <c r="J169" s="55"/>
      <c r="K169" s="56" t="str">
        <f t="shared" si="31"/>
        <v>-</v>
      </c>
      <c r="L169" s="55"/>
      <c r="M169" s="56" t="str">
        <f t="shared" si="32"/>
        <v>-</v>
      </c>
      <c r="N169" s="55"/>
      <c r="O169" s="56" t="str">
        <f t="shared" si="33"/>
        <v>-</v>
      </c>
      <c r="P169" s="55"/>
      <c r="Q169" s="56" t="str">
        <f t="shared" si="34"/>
        <v>-</v>
      </c>
      <c r="R169" s="55"/>
      <c r="S169" s="56" t="str">
        <f t="shared" si="35"/>
        <v>-</v>
      </c>
      <c r="T169" s="60"/>
      <c r="V169" s="18"/>
      <c r="W169" s="18"/>
      <c r="Y169" s="33"/>
      <c r="Z169" s="28"/>
      <c r="AA169" s="30"/>
      <c r="AB169" s="27"/>
    </row>
    <row r="170" spans="1:28">
      <c r="A170" s="38">
        <v>140</v>
      </c>
      <c r="B170" s="45">
        <v>9.5</v>
      </c>
      <c r="C170" s="44">
        <f t="shared" si="27"/>
        <v>873.58</v>
      </c>
      <c r="D170" s="55"/>
      <c r="E170" s="56" t="str">
        <f t="shared" si="28"/>
        <v>-</v>
      </c>
      <c r="F170" s="55"/>
      <c r="G170" s="56" t="str">
        <f t="shared" si="29"/>
        <v>-</v>
      </c>
      <c r="H170" s="55"/>
      <c r="I170" s="56" t="str">
        <f t="shared" si="30"/>
        <v>-</v>
      </c>
      <c r="J170" s="55"/>
      <c r="K170" s="56" t="str">
        <f t="shared" si="31"/>
        <v>-</v>
      </c>
      <c r="L170" s="55"/>
      <c r="M170" s="56" t="str">
        <f t="shared" si="32"/>
        <v>-</v>
      </c>
      <c r="N170" s="55"/>
      <c r="O170" s="56" t="str">
        <f t="shared" si="33"/>
        <v>-</v>
      </c>
      <c r="P170" s="55"/>
      <c r="Q170" s="56" t="str">
        <f t="shared" si="34"/>
        <v>-</v>
      </c>
      <c r="R170" s="55"/>
      <c r="S170" s="56" t="str">
        <f t="shared" si="35"/>
        <v>-</v>
      </c>
      <c r="T170" s="60"/>
      <c r="V170" s="18"/>
      <c r="W170" s="18"/>
      <c r="Y170" s="33"/>
      <c r="Z170" s="26"/>
      <c r="AA170" s="30"/>
      <c r="AB170" s="27"/>
    </row>
    <row r="171" spans="1:28">
      <c r="A171" s="38">
        <v>142</v>
      </c>
      <c r="B171" s="45">
        <v>9.3000000000000007</v>
      </c>
      <c r="C171" s="44">
        <f t="shared" si="27"/>
        <v>873.78000000000009</v>
      </c>
      <c r="D171" s="55"/>
      <c r="E171" s="56" t="str">
        <f t="shared" si="28"/>
        <v>-</v>
      </c>
      <c r="F171" s="55"/>
      <c r="G171" s="56" t="str">
        <f t="shared" si="29"/>
        <v>-</v>
      </c>
      <c r="H171" s="55"/>
      <c r="I171" s="56" t="str">
        <f t="shared" si="30"/>
        <v>-</v>
      </c>
      <c r="J171" s="55"/>
      <c r="K171" s="56" t="str">
        <f t="shared" si="31"/>
        <v>-</v>
      </c>
      <c r="L171" s="55"/>
      <c r="M171" s="56" t="str">
        <f t="shared" si="32"/>
        <v>-</v>
      </c>
      <c r="N171" s="55"/>
      <c r="O171" s="56" t="str">
        <f t="shared" si="33"/>
        <v>-</v>
      </c>
      <c r="P171" s="55"/>
      <c r="Q171" s="56" t="str">
        <f t="shared" si="34"/>
        <v>-</v>
      </c>
      <c r="R171" s="55"/>
      <c r="S171" s="56" t="str">
        <f t="shared" si="35"/>
        <v>-</v>
      </c>
      <c r="T171" s="59" t="s">
        <v>40</v>
      </c>
      <c r="V171" s="18"/>
      <c r="W171" s="18"/>
      <c r="Y171" s="33"/>
      <c r="Z171" s="26"/>
      <c r="AA171" s="30"/>
      <c r="AB171" s="27"/>
    </row>
    <row r="172" spans="1:28">
      <c r="A172" s="38">
        <v>147</v>
      </c>
      <c r="B172" s="45">
        <v>9.1999999999999993</v>
      </c>
      <c r="C172" s="44">
        <f t="shared" si="27"/>
        <v>873.88</v>
      </c>
      <c r="D172" s="55"/>
      <c r="E172" s="56" t="str">
        <f t="shared" si="28"/>
        <v>-</v>
      </c>
      <c r="F172" s="55"/>
      <c r="G172" s="56" t="str">
        <f t="shared" si="29"/>
        <v>-</v>
      </c>
      <c r="H172" s="55"/>
      <c r="I172" s="56" t="str">
        <f t="shared" si="30"/>
        <v>-</v>
      </c>
      <c r="J172" s="55"/>
      <c r="K172" s="56" t="str">
        <f t="shared" si="31"/>
        <v>-</v>
      </c>
      <c r="L172" s="55"/>
      <c r="M172" s="56" t="str">
        <f t="shared" si="32"/>
        <v>-</v>
      </c>
      <c r="N172" s="55"/>
      <c r="O172" s="56" t="str">
        <f t="shared" si="33"/>
        <v>-</v>
      </c>
      <c r="P172" s="55"/>
      <c r="Q172" s="56" t="str">
        <f t="shared" si="34"/>
        <v>-</v>
      </c>
      <c r="R172" s="55"/>
      <c r="S172" s="56" t="str">
        <f t="shared" si="35"/>
        <v>-</v>
      </c>
      <c r="T172" s="59"/>
      <c r="V172" s="18"/>
      <c r="W172" s="18"/>
      <c r="Y172" s="33"/>
      <c r="Z172" s="24"/>
      <c r="AA172" s="30"/>
      <c r="AB172" s="27"/>
    </row>
    <row r="173" spans="1:28">
      <c r="A173" s="38">
        <v>160</v>
      </c>
      <c r="B173" s="45">
        <v>9.6</v>
      </c>
      <c r="C173" s="44">
        <f t="shared" si="27"/>
        <v>873.48</v>
      </c>
      <c r="D173" s="55"/>
      <c r="E173" s="56" t="str">
        <f t="shared" si="28"/>
        <v>-</v>
      </c>
      <c r="F173" s="55"/>
      <c r="G173" s="56" t="str">
        <f t="shared" si="29"/>
        <v>-</v>
      </c>
      <c r="H173" s="55"/>
      <c r="I173" s="56" t="str">
        <f t="shared" si="30"/>
        <v>-</v>
      </c>
      <c r="J173" s="55"/>
      <c r="K173" s="56" t="str">
        <f t="shared" si="31"/>
        <v>-</v>
      </c>
      <c r="L173" s="55"/>
      <c r="M173" s="56" t="str">
        <f t="shared" si="32"/>
        <v>-</v>
      </c>
      <c r="N173" s="55"/>
      <c r="O173" s="56" t="str">
        <f t="shared" si="33"/>
        <v>-</v>
      </c>
      <c r="P173" s="55"/>
      <c r="Q173" s="56" t="str">
        <f t="shared" si="34"/>
        <v>-</v>
      </c>
      <c r="R173" s="55"/>
      <c r="S173" s="56" t="str">
        <f t="shared" si="35"/>
        <v>-</v>
      </c>
      <c r="T173" s="59"/>
      <c r="V173" s="18"/>
      <c r="W173" s="18"/>
      <c r="Y173" s="33"/>
      <c r="Z173" s="24"/>
      <c r="AA173" s="30"/>
      <c r="AB173" s="27"/>
    </row>
    <row r="174" spans="1:28">
      <c r="A174" s="38">
        <v>180</v>
      </c>
      <c r="B174" s="45">
        <v>9.6999999999999993</v>
      </c>
      <c r="C174" s="44">
        <f t="shared" si="27"/>
        <v>873.38</v>
      </c>
      <c r="D174" s="55"/>
      <c r="E174" s="56" t="str">
        <f t="shared" si="28"/>
        <v>-</v>
      </c>
      <c r="F174" s="55"/>
      <c r="G174" s="56" t="str">
        <f t="shared" si="29"/>
        <v>-</v>
      </c>
      <c r="H174" s="55"/>
      <c r="I174" s="56" t="str">
        <f t="shared" si="30"/>
        <v>-</v>
      </c>
      <c r="J174" s="55"/>
      <c r="K174" s="56" t="str">
        <f t="shared" si="31"/>
        <v>-</v>
      </c>
      <c r="L174" s="55"/>
      <c r="M174" s="56" t="str">
        <f t="shared" si="32"/>
        <v>-</v>
      </c>
      <c r="N174" s="55"/>
      <c r="O174" s="56" t="str">
        <f t="shared" si="33"/>
        <v>-</v>
      </c>
      <c r="P174" s="55"/>
      <c r="Q174" s="56" t="str">
        <f t="shared" si="34"/>
        <v>-</v>
      </c>
      <c r="R174" s="55"/>
      <c r="S174" s="56" t="str">
        <f t="shared" si="35"/>
        <v>-</v>
      </c>
      <c r="T174" s="61"/>
      <c r="V174" s="18"/>
      <c r="W174" s="18"/>
      <c r="Y174" s="33"/>
      <c r="Z174" s="24"/>
      <c r="AA174" s="30"/>
      <c r="AB174" s="27"/>
    </row>
    <row r="175" spans="1:28">
      <c r="A175" s="38">
        <v>184</v>
      </c>
      <c r="B175" s="45">
        <v>9.5</v>
      </c>
      <c r="C175" s="44">
        <f t="shared" si="27"/>
        <v>873.58</v>
      </c>
      <c r="D175" s="55"/>
      <c r="E175" s="56" t="str">
        <f t="shared" si="28"/>
        <v>-</v>
      </c>
      <c r="F175" s="55"/>
      <c r="G175" s="56" t="str">
        <f t="shared" si="29"/>
        <v>-</v>
      </c>
      <c r="H175" s="55"/>
      <c r="I175" s="56" t="str">
        <f t="shared" si="30"/>
        <v>-</v>
      </c>
      <c r="J175" s="55"/>
      <c r="K175" s="56" t="str">
        <f t="shared" si="31"/>
        <v>-</v>
      </c>
      <c r="L175" s="55"/>
      <c r="M175" s="56" t="str">
        <f t="shared" si="32"/>
        <v>-</v>
      </c>
      <c r="N175" s="55"/>
      <c r="O175" s="56" t="str">
        <f t="shared" si="33"/>
        <v>-</v>
      </c>
      <c r="P175" s="55"/>
      <c r="Q175" s="56" t="str">
        <f t="shared" si="34"/>
        <v>-</v>
      </c>
      <c r="R175" s="55"/>
      <c r="S175" s="56" t="str">
        <f t="shared" si="35"/>
        <v>-</v>
      </c>
      <c r="T175" s="59"/>
      <c r="V175" s="18"/>
      <c r="W175" s="18"/>
      <c r="Y175" s="33"/>
      <c r="Z175" s="24"/>
      <c r="AA175" s="30"/>
      <c r="AB175" s="27"/>
    </row>
    <row r="176" spans="1:28">
      <c r="A176" s="38">
        <v>189</v>
      </c>
      <c r="B176" s="45">
        <v>9.5</v>
      </c>
      <c r="C176" s="44">
        <f t="shared" si="27"/>
        <v>873.58</v>
      </c>
      <c r="D176" s="55"/>
      <c r="E176" s="56" t="str">
        <f t="shared" si="28"/>
        <v>-</v>
      </c>
      <c r="F176" s="55"/>
      <c r="G176" s="56" t="str">
        <f t="shared" si="29"/>
        <v>-</v>
      </c>
      <c r="H176" s="55"/>
      <c r="I176" s="56" t="str">
        <f t="shared" si="30"/>
        <v>-</v>
      </c>
      <c r="J176" s="55"/>
      <c r="K176" s="56" t="str">
        <f t="shared" si="31"/>
        <v>-</v>
      </c>
      <c r="L176" s="55"/>
      <c r="M176" s="56" t="str">
        <f t="shared" si="32"/>
        <v>-</v>
      </c>
      <c r="N176" s="55"/>
      <c r="O176" s="56" t="str">
        <f t="shared" si="33"/>
        <v>-</v>
      </c>
      <c r="P176" s="55"/>
      <c r="Q176" s="56" t="str">
        <f t="shared" si="34"/>
        <v>-</v>
      </c>
      <c r="R176" s="55"/>
      <c r="S176" s="56" t="str">
        <f t="shared" si="35"/>
        <v>-</v>
      </c>
      <c r="T176" s="59" t="s">
        <v>41</v>
      </c>
      <c r="V176" s="18"/>
      <c r="W176" s="18"/>
      <c r="Y176" s="33"/>
      <c r="Z176" s="24"/>
      <c r="AA176" s="30"/>
      <c r="AB176" s="27"/>
    </row>
    <row r="177" spans="1:28">
      <c r="A177" s="38">
        <v>194</v>
      </c>
      <c r="B177" s="45">
        <v>9.4</v>
      </c>
      <c r="C177" s="44">
        <f t="shared" si="27"/>
        <v>873.68000000000006</v>
      </c>
      <c r="D177" s="55"/>
      <c r="E177" s="56" t="str">
        <f t="shared" si="28"/>
        <v>-</v>
      </c>
      <c r="F177" s="55"/>
      <c r="G177" s="56" t="str">
        <f t="shared" si="29"/>
        <v>-</v>
      </c>
      <c r="H177" s="55"/>
      <c r="I177" s="56" t="str">
        <f t="shared" si="30"/>
        <v>-</v>
      </c>
      <c r="J177" s="55"/>
      <c r="K177" s="56" t="str">
        <f t="shared" si="31"/>
        <v>-</v>
      </c>
      <c r="L177" s="55"/>
      <c r="M177" s="56" t="str">
        <f t="shared" si="32"/>
        <v>-</v>
      </c>
      <c r="N177" s="55"/>
      <c r="O177" s="56" t="str">
        <f t="shared" si="33"/>
        <v>-</v>
      </c>
      <c r="P177" s="55"/>
      <c r="Q177" s="56" t="str">
        <f t="shared" si="34"/>
        <v>-</v>
      </c>
      <c r="R177" s="55"/>
      <c r="S177" s="56" t="str">
        <f t="shared" si="35"/>
        <v>-</v>
      </c>
      <c r="T177" s="59"/>
      <c r="V177" s="18"/>
      <c r="W177" s="18"/>
      <c r="Y177" s="33"/>
      <c r="Z177" s="24"/>
      <c r="AA177" s="30"/>
      <c r="AB177" s="27"/>
    </row>
    <row r="178" spans="1:28">
      <c r="A178" s="38">
        <v>200</v>
      </c>
      <c r="B178" s="45">
        <v>10.1</v>
      </c>
      <c r="C178" s="44">
        <f t="shared" si="27"/>
        <v>872.98</v>
      </c>
      <c r="D178" s="55"/>
      <c r="E178" s="56" t="str">
        <f t="shared" si="28"/>
        <v>-</v>
      </c>
      <c r="F178" s="55"/>
      <c r="G178" s="56" t="str">
        <f t="shared" si="29"/>
        <v>-</v>
      </c>
      <c r="H178" s="55"/>
      <c r="I178" s="56" t="str">
        <f t="shared" si="30"/>
        <v>-</v>
      </c>
      <c r="J178" s="55"/>
      <c r="K178" s="56" t="str">
        <f t="shared" si="31"/>
        <v>-</v>
      </c>
      <c r="L178" s="55"/>
      <c r="M178" s="56" t="str">
        <f t="shared" si="32"/>
        <v>-</v>
      </c>
      <c r="N178" s="55"/>
      <c r="O178" s="56" t="str">
        <f t="shared" si="33"/>
        <v>-</v>
      </c>
      <c r="P178" s="55"/>
      <c r="Q178" s="56" t="str">
        <f t="shared" si="34"/>
        <v>-</v>
      </c>
      <c r="R178" s="55"/>
      <c r="S178" s="56" t="str">
        <f t="shared" si="35"/>
        <v>-</v>
      </c>
      <c r="T178" s="59"/>
      <c r="V178" s="18"/>
      <c r="W178" s="18"/>
      <c r="X178" s="13"/>
      <c r="Y178" s="33"/>
      <c r="Z178" s="24"/>
      <c r="AA178" s="30"/>
      <c r="AB178" s="27"/>
    </row>
    <row r="179" spans="1:28">
      <c r="A179" s="38">
        <v>220</v>
      </c>
      <c r="B179" s="45">
        <v>9.5</v>
      </c>
      <c r="C179" s="44">
        <f t="shared" si="27"/>
        <v>873.58</v>
      </c>
      <c r="D179" s="55"/>
      <c r="E179" s="56" t="str">
        <f t="shared" si="28"/>
        <v>-</v>
      </c>
      <c r="F179" s="55"/>
      <c r="G179" s="56" t="str">
        <f t="shared" si="29"/>
        <v>-</v>
      </c>
      <c r="H179" s="55"/>
      <c r="I179" s="56" t="str">
        <f t="shared" si="30"/>
        <v>-</v>
      </c>
      <c r="J179" s="55"/>
      <c r="K179" s="56" t="str">
        <f t="shared" si="31"/>
        <v>-</v>
      </c>
      <c r="L179" s="55"/>
      <c r="M179" s="56" t="str">
        <f t="shared" si="32"/>
        <v>-</v>
      </c>
      <c r="N179" s="55"/>
      <c r="O179" s="56" t="str">
        <f t="shared" si="33"/>
        <v>-</v>
      </c>
      <c r="P179" s="55"/>
      <c r="Q179" s="56" t="str">
        <f t="shared" si="34"/>
        <v>-</v>
      </c>
      <c r="R179" s="55"/>
      <c r="S179" s="56" t="str">
        <f t="shared" si="35"/>
        <v>-</v>
      </c>
      <c r="T179" s="59"/>
      <c r="V179" s="18"/>
      <c r="W179" s="18"/>
      <c r="Y179" s="33"/>
      <c r="Z179" s="24"/>
      <c r="AA179" s="30"/>
      <c r="AB179" s="27"/>
    </row>
    <row r="180" spans="1:28">
      <c r="A180" s="38">
        <v>231</v>
      </c>
      <c r="B180" s="45">
        <v>9</v>
      </c>
      <c r="C180" s="44">
        <f t="shared" si="27"/>
        <v>874.08</v>
      </c>
      <c r="D180" s="55"/>
      <c r="E180" s="56" t="str">
        <f t="shared" si="28"/>
        <v>-</v>
      </c>
      <c r="F180" s="55"/>
      <c r="G180" s="56" t="str">
        <f t="shared" si="29"/>
        <v>-</v>
      </c>
      <c r="H180" s="55"/>
      <c r="I180" s="56" t="str">
        <f t="shared" si="30"/>
        <v>-</v>
      </c>
      <c r="J180" s="55"/>
      <c r="K180" s="56" t="str">
        <f t="shared" si="31"/>
        <v>-</v>
      </c>
      <c r="L180" s="55"/>
      <c r="M180" s="56" t="str">
        <f t="shared" si="32"/>
        <v>-</v>
      </c>
      <c r="N180" s="55"/>
      <c r="O180" s="56" t="str">
        <f t="shared" si="33"/>
        <v>-</v>
      </c>
      <c r="P180" s="55"/>
      <c r="Q180" s="56" t="str">
        <f t="shared" si="34"/>
        <v>-</v>
      </c>
      <c r="R180" s="55"/>
      <c r="S180" s="56" t="str">
        <f t="shared" si="35"/>
        <v>-</v>
      </c>
      <c r="T180" s="59"/>
      <c r="V180" s="18"/>
      <c r="W180" s="18"/>
      <c r="X180" s="17"/>
      <c r="Y180" s="33"/>
      <c r="Z180" s="24"/>
      <c r="AA180" s="30"/>
      <c r="AB180" s="27"/>
    </row>
    <row r="181" spans="1:28">
      <c r="A181" s="38">
        <v>236</v>
      </c>
      <c r="B181" s="45">
        <v>9.5</v>
      </c>
      <c r="C181" s="44">
        <f t="shared" si="27"/>
        <v>873.58</v>
      </c>
      <c r="D181" s="55"/>
      <c r="E181" s="56" t="str">
        <f t="shared" si="28"/>
        <v>-</v>
      </c>
      <c r="F181" s="55"/>
      <c r="G181" s="56" t="str">
        <f t="shared" si="29"/>
        <v>-</v>
      </c>
      <c r="H181" s="55"/>
      <c r="I181" s="56" t="str">
        <f t="shared" si="30"/>
        <v>-</v>
      </c>
      <c r="J181" s="55"/>
      <c r="K181" s="56" t="str">
        <f t="shared" si="31"/>
        <v>-</v>
      </c>
      <c r="L181" s="55"/>
      <c r="M181" s="56" t="str">
        <f t="shared" si="32"/>
        <v>-</v>
      </c>
      <c r="N181" s="55"/>
      <c r="O181" s="56" t="str">
        <f t="shared" si="33"/>
        <v>-</v>
      </c>
      <c r="P181" s="55"/>
      <c r="Q181" s="56" t="str">
        <f t="shared" si="34"/>
        <v>-</v>
      </c>
      <c r="R181" s="55"/>
      <c r="S181" s="56" t="str">
        <f t="shared" si="35"/>
        <v>-</v>
      </c>
      <c r="T181" s="59" t="s">
        <v>42</v>
      </c>
      <c r="V181" s="18"/>
      <c r="W181" s="18"/>
      <c r="X181" s="17"/>
      <c r="Y181" s="33"/>
      <c r="Z181" s="24"/>
      <c r="AA181" s="30"/>
      <c r="AB181" s="27"/>
    </row>
    <row r="182" spans="1:28">
      <c r="A182" s="38">
        <v>240</v>
      </c>
      <c r="B182" s="45">
        <v>9.3000000000000007</v>
      </c>
      <c r="C182" s="44">
        <f t="shared" si="27"/>
        <v>873.78000000000009</v>
      </c>
      <c r="D182" s="55"/>
      <c r="E182" s="56" t="str">
        <f t="shared" si="28"/>
        <v>-</v>
      </c>
      <c r="F182" s="55"/>
      <c r="G182" s="56" t="str">
        <f t="shared" si="29"/>
        <v>-</v>
      </c>
      <c r="H182" s="55"/>
      <c r="I182" s="56" t="str">
        <f t="shared" si="30"/>
        <v>-</v>
      </c>
      <c r="J182" s="55"/>
      <c r="K182" s="56" t="str">
        <f t="shared" si="31"/>
        <v>-</v>
      </c>
      <c r="L182" s="55"/>
      <c r="M182" s="56" t="str">
        <f t="shared" si="32"/>
        <v>-</v>
      </c>
      <c r="N182" s="55"/>
      <c r="O182" s="56" t="str">
        <f t="shared" si="33"/>
        <v>-</v>
      </c>
      <c r="P182" s="55"/>
      <c r="Q182" s="56" t="str">
        <f t="shared" si="34"/>
        <v>-</v>
      </c>
      <c r="R182" s="55"/>
      <c r="S182" s="56" t="str">
        <f t="shared" si="35"/>
        <v>-</v>
      </c>
      <c r="T182" s="61"/>
      <c r="V182" s="18"/>
      <c r="W182" s="18"/>
      <c r="X182" s="17"/>
      <c r="Y182" s="33"/>
      <c r="Z182" s="25"/>
      <c r="AA182" s="30"/>
      <c r="AB182" s="27"/>
    </row>
    <row r="183" spans="1:28">
      <c r="A183" s="38">
        <v>241</v>
      </c>
      <c r="B183" s="45">
        <v>8.9</v>
      </c>
      <c r="C183" s="44">
        <f t="shared" si="27"/>
        <v>874.18000000000006</v>
      </c>
      <c r="D183" s="55"/>
      <c r="E183" s="56" t="str">
        <f t="shared" si="28"/>
        <v>-</v>
      </c>
      <c r="F183" s="55"/>
      <c r="G183" s="56" t="str">
        <f t="shared" si="29"/>
        <v>-</v>
      </c>
      <c r="H183" s="55"/>
      <c r="I183" s="56" t="str">
        <f t="shared" si="30"/>
        <v>-</v>
      </c>
      <c r="J183" s="55"/>
      <c r="K183" s="56" t="str">
        <f t="shared" si="31"/>
        <v>-</v>
      </c>
      <c r="L183" s="55"/>
      <c r="M183" s="56" t="str">
        <f t="shared" si="32"/>
        <v>-</v>
      </c>
      <c r="N183" s="55"/>
      <c r="O183" s="56" t="str">
        <f t="shared" si="33"/>
        <v>-</v>
      </c>
      <c r="P183" s="55"/>
      <c r="Q183" s="56" t="str">
        <f t="shared" si="34"/>
        <v>-</v>
      </c>
      <c r="R183" s="55"/>
      <c r="S183" s="56" t="str">
        <f t="shared" si="35"/>
        <v>-</v>
      </c>
      <c r="T183" s="61"/>
      <c r="V183" s="18"/>
      <c r="W183" s="18"/>
      <c r="X183" s="17"/>
      <c r="Y183" s="33"/>
      <c r="Z183" s="25"/>
      <c r="AA183" s="30"/>
      <c r="AB183" s="27"/>
    </row>
    <row r="184" spans="1:28">
      <c r="A184" s="38">
        <v>260</v>
      </c>
      <c r="B184" s="45">
        <v>9.1999999999999993</v>
      </c>
      <c r="C184" s="44">
        <f t="shared" si="27"/>
        <v>873.88</v>
      </c>
      <c r="D184" s="55"/>
      <c r="E184" s="56" t="str">
        <f t="shared" si="28"/>
        <v>-</v>
      </c>
      <c r="F184" s="55"/>
      <c r="G184" s="56" t="str">
        <f t="shared" si="29"/>
        <v>-</v>
      </c>
      <c r="H184" s="55"/>
      <c r="I184" s="56" t="str">
        <f t="shared" si="30"/>
        <v>-</v>
      </c>
      <c r="J184" s="55"/>
      <c r="K184" s="56" t="str">
        <f t="shared" si="31"/>
        <v>-</v>
      </c>
      <c r="L184" s="55"/>
      <c r="M184" s="56" t="str">
        <f t="shared" si="32"/>
        <v>-</v>
      </c>
      <c r="N184" s="55"/>
      <c r="O184" s="56" t="str">
        <f t="shared" si="33"/>
        <v>-</v>
      </c>
      <c r="P184" s="55"/>
      <c r="Q184" s="56" t="str">
        <f t="shared" si="34"/>
        <v>-</v>
      </c>
      <c r="R184" s="55"/>
      <c r="S184" s="56" t="str">
        <f t="shared" si="35"/>
        <v>-</v>
      </c>
      <c r="T184" s="59"/>
      <c r="V184" s="18"/>
      <c r="W184" s="18"/>
      <c r="Y184" s="33"/>
      <c r="Z184" s="25"/>
      <c r="AA184" s="30"/>
      <c r="AB184" s="27"/>
    </row>
    <row r="185" spans="1:28">
      <c r="A185" s="38">
        <v>279</v>
      </c>
      <c r="B185" s="45">
        <v>8.8000000000000007</v>
      </c>
      <c r="C185" s="44">
        <f t="shared" si="27"/>
        <v>874.28000000000009</v>
      </c>
      <c r="D185" s="55"/>
      <c r="E185" s="56" t="str">
        <f t="shared" si="28"/>
        <v>-</v>
      </c>
      <c r="F185" s="55"/>
      <c r="G185" s="56" t="str">
        <f t="shared" si="29"/>
        <v>-</v>
      </c>
      <c r="H185" s="55"/>
      <c r="I185" s="56" t="str">
        <f t="shared" si="30"/>
        <v>-</v>
      </c>
      <c r="J185" s="55"/>
      <c r="K185" s="56" t="str">
        <f t="shared" si="31"/>
        <v>-</v>
      </c>
      <c r="L185" s="55"/>
      <c r="M185" s="56" t="str">
        <f t="shared" si="32"/>
        <v>-</v>
      </c>
      <c r="N185" s="55"/>
      <c r="O185" s="56" t="str">
        <f t="shared" si="33"/>
        <v>-</v>
      </c>
      <c r="P185" s="55"/>
      <c r="Q185" s="56" t="str">
        <f t="shared" si="34"/>
        <v>-</v>
      </c>
      <c r="R185" s="55"/>
      <c r="S185" s="56" t="str">
        <f t="shared" si="35"/>
        <v>-</v>
      </c>
      <c r="T185" s="59"/>
      <c r="V185" s="18"/>
      <c r="W185" s="18"/>
      <c r="Y185" s="33"/>
      <c r="Z185" s="25"/>
      <c r="AA185" s="30"/>
      <c r="AB185" s="27"/>
    </row>
    <row r="186" spans="1:28">
      <c r="A186" s="38">
        <v>280</v>
      </c>
      <c r="B186" s="45">
        <v>8.5</v>
      </c>
      <c r="C186" s="44">
        <f t="shared" si="27"/>
        <v>874.58</v>
      </c>
      <c r="D186" s="55"/>
      <c r="E186" s="56" t="str">
        <f t="shared" si="28"/>
        <v>-</v>
      </c>
      <c r="F186" s="55"/>
      <c r="G186" s="56" t="str">
        <f t="shared" si="29"/>
        <v>-</v>
      </c>
      <c r="H186" s="55"/>
      <c r="I186" s="56" t="str">
        <f t="shared" si="30"/>
        <v>-</v>
      </c>
      <c r="J186" s="55"/>
      <c r="K186" s="56" t="str">
        <f t="shared" si="31"/>
        <v>-</v>
      </c>
      <c r="L186" s="55"/>
      <c r="M186" s="56" t="str">
        <f t="shared" si="32"/>
        <v>-</v>
      </c>
      <c r="N186" s="55"/>
      <c r="O186" s="56" t="str">
        <f t="shared" si="33"/>
        <v>-</v>
      </c>
      <c r="P186" s="55"/>
      <c r="Q186" s="56" t="str">
        <f t="shared" si="34"/>
        <v>-</v>
      </c>
      <c r="R186" s="55"/>
      <c r="S186" s="56" t="str">
        <f t="shared" si="35"/>
        <v>-</v>
      </c>
      <c r="T186" s="59"/>
      <c r="V186" s="18"/>
      <c r="W186" s="18"/>
      <c r="Y186" s="33"/>
      <c r="Z186" s="25"/>
      <c r="AA186" s="30"/>
      <c r="AB186" s="27"/>
    </row>
    <row r="187" spans="1:28">
      <c r="A187" s="38">
        <v>284</v>
      </c>
      <c r="B187" s="45">
        <v>8.1</v>
      </c>
      <c r="C187" s="44">
        <f t="shared" si="27"/>
        <v>874.98</v>
      </c>
      <c r="D187" s="55"/>
      <c r="E187" s="56" t="str">
        <f t="shared" si="28"/>
        <v>-</v>
      </c>
      <c r="F187" s="55"/>
      <c r="G187" s="56" t="str">
        <f t="shared" si="29"/>
        <v>-</v>
      </c>
      <c r="H187" s="55"/>
      <c r="I187" s="56" t="str">
        <f t="shared" si="30"/>
        <v>-</v>
      </c>
      <c r="J187" s="55"/>
      <c r="K187" s="56" t="str">
        <f t="shared" si="31"/>
        <v>-</v>
      </c>
      <c r="L187" s="55"/>
      <c r="M187" s="56" t="str">
        <f t="shared" si="32"/>
        <v>-</v>
      </c>
      <c r="N187" s="55"/>
      <c r="O187" s="56" t="str">
        <f t="shared" si="33"/>
        <v>-</v>
      </c>
      <c r="P187" s="55"/>
      <c r="Q187" s="56" t="str">
        <f t="shared" si="34"/>
        <v>-</v>
      </c>
      <c r="R187" s="55"/>
      <c r="S187" s="56" t="str">
        <f t="shared" si="35"/>
        <v>-</v>
      </c>
      <c r="T187" s="59" t="s">
        <v>43</v>
      </c>
      <c r="V187" s="18"/>
      <c r="W187" s="18"/>
      <c r="Y187" s="33"/>
      <c r="Z187" s="25"/>
      <c r="AA187" s="30"/>
      <c r="AB187" s="27"/>
    </row>
    <row r="188" spans="1:28">
      <c r="A188" s="38">
        <v>289</v>
      </c>
      <c r="B188" s="45">
        <v>8</v>
      </c>
      <c r="C188" s="44">
        <f t="shared" si="27"/>
        <v>875.08</v>
      </c>
      <c r="D188" s="55"/>
      <c r="E188" s="56" t="str">
        <f t="shared" si="28"/>
        <v>-</v>
      </c>
      <c r="F188" s="55"/>
      <c r="G188" s="56" t="str">
        <f t="shared" si="29"/>
        <v>-</v>
      </c>
      <c r="H188" s="55"/>
      <c r="I188" s="56" t="str">
        <f t="shared" si="30"/>
        <v>-</v>
      </c>
      <c r="J188" s="55"/>
      <c r="K188" s="56" t="str">
        <f t="shared" si="31"/>
        <v>-</v>
      </c>
      <c r="L188" s="55"/>
      <c r="M188" s="56" t="str">
        <f t="shared" si="32"/>
        <v>-</v>
      </c>
      <c r="N188" s="55"/>
      <c r="O188" s="56" t="str">
        <f t="shared" si="33"/>
        <v>-</v>
      </c>
      <c r="P188" s="55"/>
      <c r="Q188" s="56" t="str">
        <f t="shared" si="34"/>
        <v>-</v>
      </c>
      <c r="R188" s="55"/>
      <c r="S188" s="56" t="str">
        <f t="shared" si="35"/>
        <v>-</v>
      </c>
      <c r="T188" s="59"/>
      <c r="V188" s="18"/>
      <c r="W188" s="18"/>
      <c r="Y188" s="33"/>
      <c r="Z188" s="25"/>
      <c r="AA188" s="30"/>
      <c r="AB188" s="27"/>
    </row>
    <row r="189" spans="1:28">
      <c r="A189" s="38">
        <v>300</v>
      </c>
      <c r="B189" s="45">
        <v>8.5</v>
      </c>
      <c r="C189" s="44">
        <f t="shared" si="27"/>
        <v>874.58</v>
      </c>
      <c r="D189" s="55"/>
      <c r="E189" s="56" t="str">
        <f t="shared" si="28"/>
        <v>-</v>
      </c>
      <c r="F189" s="55"/>
      <c r="G189" s="56" t="str">
        <f t="shared" si="29"/>
        <v>-</v>
      </c>
      <c r="H189" s="55"/>
      <c r="I189" s="56" t="str">
        <f t="shared" si="30"/>
        <v>-</v>
      </c>
      <c r="J189" s="55"/>
      <c r="K189" s="56" t="str">
        <f t="shared" si="31"/>
        <v>-</v>
      </c>
      <c r="L189" s="55"/>
      <c r="M189" s="56" t="str">
        <f t="shared" si="32"/>
        <v>-</v>
      </c>
      <c r="N189" s="55"/>
      <c r="O189" s="56" t="str">
        <f t="shared" si="33"/>
        <v>-</v>
      </c>
      <c r="P189" s="55"/>
      <c r="Q189" s="56" t="str">
        <f t="shared" si="34"/>
        <v>-</v>
      </c>
      <c r="R189" s="55"/>
      <c r="S189" s="56" t="str">
        <f t="shared" si="35"/>
        <v>-</v>
      </c>
      <c r="T189" s="59"/>
      <c r="V189" s="18"/>
      <c r="W189" s="18"/>
      <c r="Y189" s="33"/>
      <c r="Z189" s="25"/>
      <c r="AA189" s="30"/>
      <c r="AB189" s="27"/>
    </row>
    <row r="190" spans="1:28">
      <c r="A190" s="38">
        <v>320</v>
      </c>
      <c r="B190" s="45">
        <v>7.9</v>
      </c>
      <c r="C190" s="44">
        <f t="shared" si="27"/>
        <v>875.18000000000006</v>
      </c>
      <c r="D190" s="55"/>
      <c r="E190" s="56" t="str">
        <f t="shared" si="28"/>
        <v>-</v>
      </c>
      <c r="F190" s="55"/>
      <c r="G190" s="56" t="str">
        <f t="shared" si="29"/>
        <v>-</v>
      </c>
      <c r="H190" s="55"/>
      <c r="I190" s="56" t="str">
        <f t="shared" si="30"/>
        <v>-</v>
      </c>
      <c r="J190" s="55"/>
      <c r="K190" s="56" t="str">
        <f t="shared" si="31"/>
        <v>-</v>
      </c>
      <c r="L190" s="55"/>
      <c r="M190" s="56" t="str">
        <f t="shared" si="32"/>
        <v>-</v>
      </c>
      <c r="N190" s="55"/>
      <c r="O190" s="56" t="str">
        <f t="shared" si="33"/>
        <v>-</v>
      </c>
      <c r="P190" s="55"/>
      <c r="Q190" s="56" t="str">
        <f t="shared" si="34"/>
        <v>-</v>
      </c>
      <c r="R190" s="55"/>
      <c r="S190" s="56" t="str">
        <f t="shared" si="35"/>
        <v>-</v>
      </c>
      <c r="T190" s="59"/>
      <c r="V190" s="18"/>
      <c r="W190" s="18"/>
      <c r="Y190" s="33"/>
      <c r="Z190" s="25"/>
      <c r="AA190" s="30"/>
      <c r="AB190" s="27"/>
    </row>
    <row r="191" spans="1:28">
      <c r="A191" s="38">
        <v>325</v>
      </c>
      <c r="B191" s="45">
        <v>7.9</v>
      </c>
      <c r="C191" s="44">
        <f t="shared" si="27"/>
        <v>875.18000000000006</v>
      </c>
      <c r="D191" s="55"/>
      <c r="E191" s="56" t="str">
        <f t="shared" si="28"/>
        <v>-</v>
      </c>
      <c r="F191" s="55"/>
      <c r="G191" s="56" t="str">
        <f t="shared" si="29"/>
        <v>-</v>
      </c>
      <c r="H191" s="55"/>
      <c r="I191" s="56" t="str">
        <f t="shared" si="30"/>
        <v>-</v>
      </c>
      <c r="J191" s="55"/>
      <c r="K191" s="56" t="str">
        <f t="shared" si="31"/>
        <v>-</v>
      </c>
      <c r="L191" s="55"/>
      <c r="M191" s="56" t="str">
        <f t="shared" si="32"/>
        <v>-</v>
      </c>
      <c r="N191" s="55"/>
      <c r="O191" s="56" t="str">
        <f t="shared" si="33"/>
        <v>-</v>
      </c>
      <c r="P191" s="55"/>
      <c r="Q191" s="56" t="str">
        <f t="shared" si="34"/>
        <v>-</v>
      </c>
      <c r="R191" s="55"/>
      <c r="S191" s="56" t="str">
        <f t="shared" si="35"/>
        <v>-</v>
      </c>
      <c r="T191" s="59"/>
      <c r="V191" s="18"/>
      <c r="W191" s="18"/>
      <c r="Y191" s="33"/>
      <c r="Z191" s="25"/>
      <c r="AA191" s="30"/>
      <c r="AB191" s="27"/>
    </row>
    <row r="192" spans="1:28">
      <c r="A192" s="38">
        <v>330</v>
      </c>
      <c r="B192" s="45">
        <v>8</v>
      </c>
      <c r="C192" s="44">
        <f t="shared" si="27"/>
        <v>875.08</v>
      </c>
      <c r="D192" s="55"/>
      <c r="E192" s="56" t="str">
        <f t="shared" si="28"/>
        <v>-</v>
      </c>
      <c r="F192" s="55"/>
      <c r="G192" s="56" t="str">
        <f t="shared" si="29"/>
        <v>-</v>
      </c>
      <c r="H192" s="55"/>
      <c r="I192" s="56" t="str">
        <f t="shared" si="30"/>
        <v>-</v>
      </c>
      <c r="J192" s="55"/>
      <c r="K192" s="56" t="str">
        <f t="shared" si="31"/>
        <v>-</v>
      </c>
      <c r="L192" s="55"/>
      <c r="M192" s="56" t="str">
        <f t="shared" si="32"/>
        <v>-</v>
      </c>
      <c r="N192" s="55"/>
      <c r="O192" s="56" t="str">
        <f t="shared" si="33"/>
        <v>-</v>
      </c>
      <c r="P192" s="55"/>
      <c r="Q192" s="56" t="str">
        <f t="shared" si="34"/>
        <v>-</v>
      </c>
      <c r="R192" s="55"/>
      <c r="S192" s="56" t="str">
        <f t="shared" si="35"/>
        <v>-</v>
      </c>
      <c r="T192" s="59" t="s">
        <v>44</v>
      </c>
      <c r="V192" s="18"/>
      <c r="W192" s="18"/>
      <c r="Y192" s="33"/>
      <c r="Z192" s="14"/>
      <c r="AA192" s="30"/>
      <c r="AB192" s="27"/>
    </row>
    <row r="193" spans="1:28">
      <c r="A193" s="38">
        <v>335</v>
      </c>
      <c r="B193" s="45">
        <v>7.9</v>
      </c>
      <c r="C193" s="44">
        <f t="shared" si="27"/>
        <v>875.18000000000006</v>
      </c>
      <c r="D193" s="55"/>
      <c r="E193" s="56" t="str">
        <f t="shared" si="28"/>
        <v>-</v>
      </c>
      <c r="F193" s="55"/>
      <c r="G193" s="56" t="str">
        <f t="shared" si="29"/>
        <v>-</v>
      </c>
      <c r="H193" s="55"/>
      <c r="I193" s="56" t="str">
        <f t="shared" si="30"/>
        <v>-</v>
      </c>
      <c r="J193" s="55"/>
      <c r="K193" s="56" t="str">
        <f t="shared" si="31"/>
        <v>-</v>
      </c>
      <c r="L193" s="55"/>
      <c r="M193" s="56" t="str">
        <f t="shared" si="32"/>
        <v>-</v>
      </c>
      <c r="N193" s="55"/>
      <c r="O193" s="56" t="str">
        <f t="shared" si="33"/>
        <v>-</v>
      </c>
      <c r="P193" s="55"/>
      <c r="Q193" s="56" t="str">
        <f t="shared" si="34"/>
        <v>-</v>
      </c>
      <c r="R193" s="55"/>
      <c r="S193" s="56" t="str">
        <f t="shared" si="35"/>
        <v>-</v>
      </c>
      <c r="T193" s="59"/>
      <c r="V193" s="18"/>
      <c r="W193" s="18"/>
      <c r="Y193" s="33"/>
      <c r="Z193" s="14"/>
      <c r="AA193" s="30"/>
      <c r="AB193" s="27"/>
    </row>
    <row r="194" spans="1:28">
      <c r="A194" s="38">
        <v>340</v>
      </c>
      <c r="B194" s="45">
        <v>8</v>
      </c>
      <c r="C194" s="44">
        <f t="shared" si="27"/>
        <v>875.08</v>
      </c>
      <c r="D194" s="55"/>
      <c r="E194" s="56" t="str">
        <f t="shared" si="28"/>
        <v>-</v>
      </c>
      <c r="F194" s="55"/>
      <c r="G194" s="56" t="str">
        <f t="shared" si="29"/>
        <v>-</v>
      </c>
      <c r="H194" s="55"/>
      <c r="I194" s="56" t="str">
        <f t="shared" si="30"/>
        <v>-</v>
      </c>
      <c r="J194" s="55"/>
      <c r="K194" s="56" t="str">
        <f t="shared" si="31"/>
        <v>-</v>
      </c>
      <c r="L194" s="55"/>
      <c r="M194" s="56" t="str">
        <f t="shared" si="32"/>
        <v>-</v>
      </c>
      <c r="N194" s="55"/>
      <c r="O194" s="56" t="str">
        <f t="shared" si="33"/>
        <v>-</v>
      </c>
      <c r="P194" s="55"/>
      <c r="Q194" s="56" t="str">
        <f t="shared" si="34"/>
        <v>-</v>
      </c>
      <c r="R194" s="55"/>
      <c r="S194" s="56" t="str">
        <f t="shared" si="35"/>
        <v>-</v>
      </c>
      <c r="T194" s="59"/>
      <c r="V194" s="18"/>
      <c r="W194" s="18"/>
      <c r="Y194" s="33"/>
      <c r="Z194" s="14"/>
      <c r="AA194" s="30"/>
      <c r="AB194" s="27"/>
    </row>
    <row r="195" spans="1:28">
      <c r="A195" s="38">
        <v>360</v>
      </c>
      <c r="B195" s="45">
        <v>7.4</v>
      </c>
      <c r="C195" s="44">
        <f t="shared" si="27"/>
        <v>875.68000000000006</v>
      </c>
      <c r="D195" s="55"/>
      <c r="E195" s="56" t="str">
        <f t="shared" si="28"/>
        <v>-</v>
      </c>
      <c r="F195" s="55"/>
      <c r="G195" s="56" t="str">
        <f t="shared" si="29"/>
        <v>-</v>
      </c>
      <c r="H195" s="55"/>
      <c r="I195" s="56" t="str">
        <f t="shared" si="30"/>
        <v>-</v>
      </c>
      <c r="J195" s="55"/>
      <c r="K195" s="56" t="str">
        <f t="shared" si="31"/>
        <v>-</v>
      </c>
      <c r="L195" s="55"/>
      <c r="M195" s="56" t="str">
        <f t="shared" si="32"/>
        <v>-</v>
      </c>
      <c r="N195" s="55"/>
      <c r="O195" s="56" t="str">
        <f t="shared" si="33"/>
        <v>-</v>
      </c>
      <c r="P195" s="55"/>
      <c r="Q195" s="56" t="str">
        <f t="shared" si="34"/>
        <v>-</v>
      </c>
      <c r="R195" s="55"/>
      <c r="S195" s="56" t="str">
        <f t="shared" si="35"/>
        <v>-</v>
      </c>
      <c r="T195" s="59"/>
      <c r="V195" s="18"/>
      <c r="W195" s="18"/>
      <c r="Y195" s="33"/>
      <c r="Z195" s="14"/>
      <c r="AA195" s="30"/>
      <c r="AB195" s="27"/>
    </row>
    <row r="196" spans="1:28">
      <c r="A196" s="38">
        <v>372</v>
      </c>
      <c r="B196" s="45">
        <v>7</v>
      </c>
      <c r="C196" s="44">
        <f t="shared" si="27"/>
        <v>876.08</v>
      </c>
      <c r="D196" s="55"/>
      <c r="E196" s="56" t="str">
        <f t="shared" si="28"/>
        <v>-</v>
      </c>
      <c r="F196" s="55"/>
      <c r="G196" s="56" t="str">
        <f t="shared" si="29"/>
        <v>-</v>
      </c>
      <c r="H196" s="55"/>
      <c r="I196" s="56" t="str">
        <f t="shared" si="30"/>
        <v>-</v>
      </c>
      <c r="J196" s="55"/>
      <c r="K196" s="56" t="str">
        <f t="shared" si="31"/>
        <v>-</v>
      </c>
      <c r="L196" s="55"/>
      <c r="M196" s="56" t="str">
        <f t="shared" si="32"/>
        <v>-</v>
      </c>
      <c r="N196" s="55"/>
      <c r="O196" s="56" t="str">
        <f t="shared" si="33"/>
        <v>-</v>
      </c>
      <c r="P196" s="55"/>
      <c r="Q196" s="56" t="str">
        <f t="shared" si="34"/>
        <v>-</v>
      </c>
      <c r="R196" s="55"/>
      <c r="S196" s="56" t="str">
        <f t="shared" si="35"/>
        <v>-</v>
      </c>
      <c r="T196" s="59"/>
      <c r="V196" s="18"/>
      <c r="W196" s="18"/>
      <c r="Y196" s="33"/>
      <c r="Z196" s="14"/>
      <c r="AA196" s="30"/>
      <c r="AB196" s="27"/>
    </row>
    <row r="197" spans="1:28">
      <c r="A197" s="38">
        <v>377</v>
      </c>
      <c r="B197" s="45">
        <v>7.2</v>
      </c>
      <c r="C197" s="44">
        <f t="shared" si="27"/>
        <v>875.88</v>
      </c>
      <c r="D197" s="55"/>
      <c r="E197" s="56" t="str">
        <f t="shared" si="28"/>
        <v>-</v>
      </c>
      <c r="F197" s="55"/>
      <c r="G197" s="56" t="str">
        <f t="shared" si="29"/>
        <v>-</v>
      </c>
      <c r="H197" s="55"/>
      <c r="I197" s="56" t="str">
        <f t="shared" si="30"/>
        <v>-</v>
      </c>
      <c r="J197" s="55"/>
      <c r="K197" s="56" t="str">
        <f t="shared" si="31"/>
        <v>-</v>
      </c>
      <c r="L197" s="55"/>
      <c r="M197" s="56" t="str">
        <f t="shared" si="32"/>
        <v>-</v>
      </c>
      <c r="N197" s="55"/>
      <c r="O197" s="56" t="str">
        <f t="shared" si="33"/>
        <v>-</v>
      </c>
      <c r="P197" s="55"/>
      <c r="Q197" s="56" t="str">
        <f t="shared" si="34"/>
        <v>-</v>
      </c>
      <c r="R197" s="55"/>
      <c r="S197" s="56" t="str">
        <f t="shared" si="35"/>
        <v>-</v>
      </c>
      <c r="T197" s="59" t="s">
        <v>45</v>
      </c>
      <c r="V197" s="18"/>
      <c r="W197" s="18"/>
      <c r="Y197" s="33"/>
      <c r="Z197" s="14"/>
      <c r="AA197" s="30"/>
      <c r="AB197" s="27"/>
    </row>
    <row r="198" spans="1:28">
      <c r="A198" s="38">
        <v>380</v>
      </c>
      <c r="B198" s="65">
        <v>6.7</v>
      </c>
      <c r="C198" s="44">
        <f t="shared" si="27"/>
        <v>876.38</v>
      </c>
      <c r="D198" s="55"/>
      <c r="E198" s="56" t="str">
        <f t="shared" si="28"/>
        <v>-</v>
      </c>
      <c r="F198" s="55"/>
      <c r="G198" s="56" t="str">
        <f t="shared" si="29"/>
        <v>-</v>
      </c>
      <c r="H198" s="55"/>
      <c r="I198" s="56" t="str">
        <f t="shared" si="30"/>
        <v>-</v>
      </c>
      <c r="J198" s="55"/>
      <c r="K198" s="56" t="str">
        <f t="shared" si="31"/>
        <v>-</v>
      </c>
      <c r="L198" s="55"/>
      <c r="M198" s="56" t="str">
        <f t="shared" si="32"/>
        <v>-</v>
      </c>
      <c r="N198" s="55"/>
      <c r="O198" s="56" t="str">
        <f t="shared" si="33"/>
        <v>-</v>
      </c>
      <c r="P198" s="55"/>
      <c r="Q198" s="56" t="str">
        <f t="shared" si="34"/>
        <v>-</v>
      </c>
      <c r="R198" s="55"/>
      <c r="S198" s="56" t="str">
        <f t="shared" si="35"/>
        <v>-</v>
      </c>
      <c r="T198" s="61"/>
      <c r="V198" s="18"/>
      <c r="W198" s="18"/>
      <c r="Y198" s="33"/>
      <c r="Z198" s="14"/>
      <c r="AA198" s="30"/>
      <c r="AB198" s="27"/>
    </row>
    <row r="199" spans="1:28">
      <c r="A199" s="38">
        <v>382</v>
      </c>
      <c r="B199" s="65">
        <v>7.5</v>
      </c>
      <c r="C199" s="44">
        <f t="shared" si="27"/>
        <v>875.58</v>
      </c>
      <c r="D199" s="55"/>
      <c r="E199" s="56" t="str">
        <f t="shared" si="28"/>
        <v>-</v>
      </c>
      <c r="F199" s="55"/>
      <c r="G199" s="56" t="str">
        <f t="shared" si="29"/>
        <v>-</v>
      </c>
      <c r="H199" s="55"/>
      <c r="I199" s="56" t="str">
        <f t="shared" si="30"/>
        <v>-</v>
      </c>
      <c r="J199" s="55"/>
      <c r="K199" s="56" t="str">
        <f t="shared" si="31"/>
        <v>-</v>
      </c>
      <c r="L199" s="55"/>
      <c r="M199" s="56" t="str">
        <f t="shared" si="32"/>
        <v>-</v>
      </c>
      <c r="N199" s="55"/>
      <c r="O199" s="56" t="str">
        <f t="shared" si="33"/>
        <v>-</v>
      </c>
      <c r="P199" s="55"/>
      <c r="Q199" s="56" t="str">
        <f t="shared" si="34"/>
        <v>-</v>
      </c>
      <c r="R199" s="55"/>
      <c r="S199" s="56" t="str">
        <f t="shared" si="35"/>
        <v>-</v>
      </c>
      <c r="T199" s="59"/>
      <c r="V199" s="18"/>
      <c r="W199" s="18"/>
      <c r="Y199" s="33"/>
      <c r="Z199" s="14"/>
      <c r="AA199" s="30"/>
      <c r="AB199" s="27"/>
    </row>
    <row r="200" spans="1:28">
      <c r="A200" s="38">
        <v>400</v>
      </c>
      <c r="B200" s="65">
        <v>6.9</v>
      </c>
      <c r="C200" s="44">
        <f t="shared" si="27"/>
        <v>876.18000000000006</v>
      </c>
      <c r="D200" s="55"/>
      <c r="E200" s="56" t="str">
        <f t="shared" si="28"/>
        <v>-</v>
      </c>
      <c r="F200" s="55"/>
      <c r="G200" s="56" t="str">
        <f t="shared" si="29"/>
        <v>-</v>
      </c>
      <c r="H200" s="55"/>
      <c r="I200" s="56" t="str">
        <f t="shared" si="30"/>
        <v>-</v>
      </c>
      <c r="J200" s="55"/>
      <c r="K200" s="56" t="str">
        <f t="shared" si="31"/>
        <v>-</v>
      </c>
      <c r="L200" s="55"/>
      <c r="M200" s="56" t="str">
        <f t="shared" si="32"/>
        <v>-</v>
      </c>
      <c r="N200" s="55"/>
      <c r="O200" s="56" t="str">
        <f t="shared" si="33"/>
        <v>-</v>
      </c>
      <c r="P200" s="55"/>
      <c r="Q200" s="56" t="str">
        <f t="shared" si="34"/>
        <v>-</v>
      </c>
      <c r="R200" s="55"/>
      <c r="S200" s="56" t="str">
        <f t="shared" si="35"/>
        <v>-</v>
      </c>
      <c r="T200" s="59"/>
      <c r="V200" s="18"/>
      <c r="W200" s="18"/>
      <c r="Y200" s="33"/>
      <c r="Z200" s="14"/>
      <c r="AA200" s="30"/>
      <c r="AB200" s="27"/>
    </row>
    <row r="201" spans="1:28">
      <c r="A201" s="38">
        <v>418</v>
      </c>
      <c r="B201" s="65">
        <v>7.2</v>
      </c>
      <c r="C201" s="44">
        <f t="shared" si="27"/>
        <v>875.88</v>
      </c>
      <c r="D201" s="55"/>
      <c r="E201" s="56" t="str">
        <f t="shared" si="28"/>
        <v>-</v>
      </c>
      <c r="F201" s="55"/>
      <c r="G201" s="56" t="str">
        <f t="shared" si="29"/>
        <v>-</v>
      </c>
      <c r="H201" s="55"/>
      <c r="I201" s="56" t="str">
        <f t="shared" si="30"/>
        <v>-</v>
      </c>
      <c r="J201" s="55"/>
      <c r="K201" s="56" t="str">
        <f t="shared" si="31"/>
        <v>-</v>
      </c>
      <c r="L201" s="55"/>
      <c r="M201" s="56" t="str">
        <f t="shared" si="32"/>
        <v>-</v>
      </c>
      <c r="N201" s="55"/>
      <c r="O201" s="56" t="str">
        <f t="shared" si="33"/>
        <v>-</v>
      </c>
      <c r="P201" s="55"/>
      <c r="Q201" s="56" t="str">
        <f t="shared" si="34"/>
        <v>-</v>
      </c>
      <c r="R201" s="55"/>
      <c r="S201" s="56" t="str">
        <f t="shared" si="35"/>
        <v>-</v>
      </c>
      <c r="T201" s="59"/>
      <c r="V201" s="18"/>
      <c r="W201" s="18"/>
      <c r="Y201" s="33"/>
      <c r="Z201" s="14"/>
      <c r="AA201" s="30"/>
      <c r="AB201" s="27"/>
    </row>
    <row r="202" spans="1:28">
      <c r="A202" s="38">
        <v>420</v>
      </c>
      <c r="B202" s="65">
        <v>7.2</v>
      </c>
      <c r="C202" s="44">
        <f t="shared" si="27"/>
        <v>875.88</v>
      </c>
      <c r="D202" s="55"/>
      <c r="E202" s="56" t="str">
        <f t="shared" si="28"/>
        <v>-</v>
      </c>
      <c r="F202" s="55"/>
      <c r="G202" s="56" t="str">
        <f t="shared" si="29"/>
        <v>-</v>
      </c>
      <c r="H202" s="55"/>
      <c r="I202" s="56" t="str">
        <f t="shared" si="30"/>
        <v>-</v>
      </c>
      <c r="J202" s="55"/>
      <c r="K202" s="56" t="str">
        <f t="shared" si="31"/>
        <v>-</v>
      </c>
      <c r="L202" s="55"/>
      <c r="M202" s="56" t="str">
        <f t="shared" si="32"/>
        <v>-</v>
      </c>
      <c r="N202" s="55"/>
      <c r="O202" s="56" t="str">
        <f t="shared" si="33"/>
        <v>-</v>
      </c>
      <c r="P202" s="55"/>
      <c r="Q202" s="56" t="str">
        <f t="shared" si="34"/>
        <v>-</v>
      </c>
      <c r="R202" s="55"/>
      <c r="S202" s="56" t="str">
        <f t="shared" si="35"/>
        <v>-</v>
      </c>
      <c r="T202" s="59"/>
      <c r="V202" s="18"/>
      <c r="W202" s="18"/>
      <c r="Y202" s="33"/>
      <c r="Z202" s="14"/>
      <c r="AA202" s="30"/>
      <c r="AB202" s="27"/>
    </row>
    <row r="203" spans="1:28">
      <c r="A203" s="38">
        <v>423</v>
      </c>
      <c r="B203" s="65">
        <v>7.3</v>
      </c>
      <c r="C203" s="44">
        <f t="shared" si="27"/>
        <v>875.78000000000009</v>
      </c>
      <c r="D203" s="55"/>
      <c r="E203" s="56" t="str">
        <f t="shared" si="28"/>
        <v>-</v>
      </c>
      <c r="F203" s="55"/>
      <c r="G203" s="56" t="str">
        <f t="shared" si="29"/>
        <v>-</v>
      </c>
      <c r="H203" s="55"/>
      <c r="I203" s="56" t="str">
        <f t="shared" si="30"/>
        <v>-</v>
      </c>
      <c r="J203" s="55"/>
      <c r="K203" s="56" t="str">
        <f t="shared" si="31"/>
        <v>-</v>
      </c>
      <c r="L203" s="55"/>
      <c r="M203" s="56" t="str">
        <f t="shared" si="32"/>
        <v>-</v>
      </c>
      <c r="N203" s="55"/>
      <c r="O203" s="56" t="str">
        <f t="shared" si="33"/>
        <v>-</v>
      </c>
      <c r="P203" s="55"/>
      <c r="Q203" s="56" t="str">
        <f t="shared" si="34"/>
        <v>-</v>
      </c>
      <c r="R203" s="55"/>
      <c r="S203" s="56" t="str">
        <f t="shared" si="35"/>
        <v>-</v>
      </c>
      <c r="T203" s="61" t="s">
        <v>46</v>
      </c>
      <c r="V203" s="18"/>
      <c r="W203" s="18"/>
      <c r="Y203" s="33"/>
      <c r="Z203" s="14"/>
      <c r="AA203" s="30"/>
      <c r="AB203" s="27"/>
    </row>
    <row r="204" spans="1:28">
      <c r="A204" s="38">
        <v>428</v>
      </c>
      <c r="B204" s="65">
        <v>7.6</v>
      </c>
      <c r="C204" s="44">
        <f t="shared" si="27"/>
        <v>875.48</v>
      </c>
      <c r="D204" s="55"/>
      <c r="E204" s="56" t="str">
        <f t="shared" si="28"/>
        <v>-</v>
      </c>
      <c r="F204" s="55"/>
      <c r="G204" s="56" t="str">
        <f t="shared" si="29"/>
        <v>-</v>
      </c>
      <c r="H204" s="55"/>
      <c r="I204" s="56" t="str">
        <f t="shared" si="30"/>
        <v>-</v>
      </c>
      <c r="J204" s="55"/>
      <c r="K204" s="56" t="str">
        <f t="shared" si="31"/>
        <v>-</v>
      </c>
      <c r="L204" s="55"/>
      <c r="M204" s="56" t="str">
        <f t="shared" si="32"/>
        <v>-</v>
      </c>
      <c r="N204" s="55"/>
      <c r="O204" s="56" t="str">
        <f t="shared" si="33"/>
        <v>-</v>
      </c>
      <c r="P204" s="55"/>
      <c r="Q204" s="56" t="str">
        <f t="shared" si="34"/>
        <v>-</v>
      </c>
      <c r="R204" s="55"/>
      <c r="S204" s="56" t="str">
        <f t="shared" si="35"/>
        <v>-</v>
      </c>
      <c r="T204" s="59"/>
      <c r="V204" s="18"/>
      <c r="W204" s="18"/>
      <c r="Y204" s="33"/>
      <c r="Z204" s="14"/>
      <c r="AA204" s="30"/>
      <c r="AB204" s="27"/>
    </row>
    <row r="205" spans="1:28">
      <c r="A205" s="38">
        <v>440</v>
      </c>
      <c r="B205" s="65">
        <v>7.2</v>
      </c>
      <c r="C205" s="44">
        <f t="shared" si="27"/>
        <v>875.88</v>
      </c>
      <c r="D205" s="55"/>
      <c r="E205" s="56" t="str">
        <f t="shared" si="28"/>
        <v>-</v>
      </c>
      <c r="F205" s="55"/>
      <c r="G205" s="56" t="str">
        <f t="shared" si="29"/>
        <v>-</v>
      </c>
      <c r="H205" s="55"/>
      <c r="I205" s="56" t="str">
        <f t="shared" si="30"/>
        <v>-</v>
      </c>
      <c r="J205" s="55"/>
      <c r="K205" s="56" t="str">
        <f t="shared" si="31"/>
        <v>-</v>
      </c>
      <c r="L205" s="55"/>
      <c r="M205" s="56" t="str">
        <f t="shared" si="32"/>
        <v>-</v>
      </c>
      <c r="N205" s="55"/>
      <c r="O205" s="56" t="str">
        <f t="shared" si="33"/>
        <v>-</v>
      </c>
      <c r="P205" s="55"/>
      <c r="Q205" s="56" t="str">
        <f t="shared" si="34"/>
        <v>-</v>
      </c>
      <c r="R205" s="55"/>
      <c r="S205" s="56" t="str">
        <f t="shared" si="35"/>
        <v>-</v>
      </c>
      <c r="T205" s="59"/>
      <c r="V205" s="18"/>
      <c r="W205" s="18"/>
      <c r="Y205" s="33"/>
      <c r="Z205" s="14"/>
      <c r="AA205" s="30"/>
      <c r="AB205" s="27"/>
    </row>
    <row r="206" spans="1:28">
      <c r="A206" s="38">
        <v>460</v>
      </c>
      <c r="B206" s="65">
        <v>7.6</v>
      </c>
      <c r="C206" s="44">
        <f t="shared" si="27"/>
        <v>875.48</v>
      </c>
      <c r="D206" s="55"/>
      <c r="E206" s="56" t="str">
        <f t="shared" si="28"/>
        <v>-</v>
      </c>
      <c r="F206" s="55"/>
      <c r="G206" s="56" t="str">
        <f t="shared" si="29"/>
        <v>-</v>
      </c>
      <c r="H206" s="55"/>
      <c r="I206" s="56" t="str">
        <f t="shared" si="30"/>
        <v>-</v>
      </c>
      <c r="J206" s="55"/>
      <c r="K206" s="56" t="str">
        <f t="shared" si="31"/>
        <v>-</v>
      </c>
      <c r="L206" s="55"/>
      <c r="M206" s="56" t="str">
        <f t="shared" si="32"/>
        <v>-</v>
      </c>
      <c r="N206" s="55"/>
      <c r="O206" s="56" t="str">
        <f t="shared" si="33"/>
        <v>-</v>
      </c>
      <c r="P206" s="55"/>
      <c r="Q206" s="56" t="str">
        <f t="shared" si="34"/>
        <v>-</v>
      </c>
      <c r="R206" s="55"/>
      <c r="S206" s="56" t="str">
        <f t="shared" si="35"/>
        <v>-</v>
      </c>
      <c r="T206" s="59"/>
      <c r="V206" s="18"/>
      <c r="W206" s="18"/>
      <c r="Y206" s="33"/>
      <c r="Z206" s="14"/>
      <c r="AA206" s="30"/>
      <c r="AB206" s="27"/>
    </row>
    <row r="207" spans="1:28">
      <c r="A207" s="38">
        <v>465</v>
      </c>
      <c r="B207" s="65">
        <v>7.8</v>
      </c>
      <c r="C207" s="44">
        <f t="shared" si="27"/>
        <v>875.28000000000009</v>
      </c>
      <c r="D207" s="55"/>
      <c r="E207" s="56" t="str">
        <f t="shared" si="28"/>
        <v>-</v>
      </c>
      <c r="F207" s="55"/>
      <c r="G207" s="56" t="str">
        <f t="shared" si="29"/>
        <v>-</v>
      </c>
      <c r="H207" s="55"/>
      <c r="I207" s="56" t="str">
        <f t="shared" si="30"/>
        <v>-</v>
      </c>
      <c r="J207" s="55"/>
      <c r="K207" s="56" t="str">
        <f t="shared" si="31"/>
        <v>-</v>
      </c>
      <c r="L207" s="55"/>
      <c r="M207" s="56" t="str">
        <f t="shared" si="32"/>
        <v>-</v>
      </c>
      <c r="N207" s="55"/>
      <c r="O207" s="56" t="str">
        <f t="shared" si="33"/>
        <v>-</v>
      </c>
      <c r="P207" s="55"/>
      <c r="Q207" s="56" t="str">
        <f t="shared" si="34"/>
        <v>-</v>
      </c>
      <c r="R207" s="55"/>
      <c r="S207" s="56" t="str">
        <f t="shared" si="35"/>
        <v>-</v>
      </c>
      <c r="T207" s="59"/>
      <c r="V207" s="18"/>
      <c r="W207" s="18"/>
      <c r="Y207" s="33"/>
      <c r="Z207" s="14"/>
      <c r="AA207" s="30"/>
      <c r="AB207" s="27"/>
    </row>
    <row r="208" spans="1:28">
      <c r="A208" s="38">
        <v>470</v>
      </c>
      <c r="B208" s="65">
        <v>7.9</v>
      </c>
      <c r="C208" s="44">
        <f t="shared" si="27"/>
        <v>875.18000000000006</v>
      </c>
      <c r="D208" s="55"/>
      <c r="E208" s="56" t="str">
        <f t="shared" si="28"/>
        <v>-</v>
      </c>
      <c r="F208" s="55"/>
      <c r="G208" s="56" t="str">
        <f t="shared" si="29"/>
        <v>-</v>
      </c>
      <c r="H208" s="55"/>
      <c r="I208" s="56" t="str">
        <f t="shared" si="30"/>
        <v>-</v>
      </c>
      <c r="J208" s="55"/>
      <c r="K208" s="56" t="str">
        <f t="shared" si="31"/>
        <v>-</v>
      </c>
      <c r="L208" s="55"/>
      <c r="M208" s="56" t="str">
        <f t="shared" si="32"/>
        <v>-</v>
      </c>
      <c r="N208" s="55"/>
      <c r="O208" s="56" t="str">
        <f t="shared" si="33"/>
        <v>-</v>
      </c>
      <c r="P208" s="55"/>
      <c r="Q208" s="56" t="str">
        <f t="shared" si="34"/>
        <v>-</v>
      </c>
      <c r="R208" s="55"/>
      <c r="S208" s="56" t="str">
        <f t="shared" si="35"/>
        <v>-</v>
      </c>
      <c r="T208" s="61" t="s">
        <v>47</v>
      </c>
      <c r="V208" s="18"/>
      <c r="W208" s="18"/>
      <c r="Y208" s="33"/>
      <c r="Z208" s="14"/>
      <c r="AA208" s="30"/>
      <c r="AB208" s="27"/>
    </row>
    <row r="209" spans="1:28">
      <c r="A209" s="38">
        <v>475</v>
      </c>
      <c r="B209" s="65">
        <v>7.9</v>
      </c>
      <c r="C209" s="44">
        <f t="shared" si="27"/>
        <v>875.18000000000006</v>
      </c>
      <c r="D209" s="55"/>
      <c r="E209" s="56" t="str">
        <f t="shared" si="28"/>
        <v>-</v>
      </c>
      <c r="F209" s="55"/>
      <c r="G209" s="56" t="str">
        <f t="shared" si="29"/>
        <v>-</v>
      </c>
      <c r="H209" s="55"/>
      <c r="I209" s="56" t="str">
        <f t="shared" si="30"/>
        <v>-</v>
      </c>
      <c r="J209" s="55"/>
      <c r="K209" s="56" t="str">
        <f t="shared" si="31"/>
        <v>-</v>
      </c>
      <c r="L209" s="55"/>
      <c r="M209" s="56" t="str">
        <f t="shared" si="32"/>
        <v>-</v>
      </c>
      <c r="N209" s="55"/>
      <c r="O209" s="56" t="str">
        <f t="shared" si="33"/>
        <v>-</v>
      </c>
      <c r="P209" s="55"/>
      <c r="Q209" s="56" t="str">
        <f t="shared" si="34"/>
        <v>-</v>
      </c>
      <c r="R209" s="55"/>
      <c r="S209" s="56" t="str">
        <f t="shared" si="35"/>
        <v>-</v>
      </c>
      <c r="T209" s="59"/>
      <c r="V209" s="18"/>
      <c r="W209" s="18"/>
      <c r="Y209" s="33"/>
      <c r="Z209" s="14"/>
      <c r="AA209" s="30"/>
      <c r="AB209" s="27"/>
    </row>
    <row r="210" spans="1:28">
      <c r="A210" s="38">
        <v>480</v>
      </c>
      <c r="B210" s="45">
        <v>7.6</v>
      </c>
      <c r="C210" s="44">
        <f t="shared" si="27"/>
        <v>875.48</v>
      </c>
      <c r="D210" s="55"/>
      <c r="E210" s="56" t="str">
        <f t="shared" si="28"/>
        <v>-</v>
      </c>
      <c r="F210" s="55"/>
      <c r="G210" s="56" t="str">
        <f t="shared" si="29"/>
        <v>-</v>
      </c>
      <c r="H210" s="55"/>
      <c r="I210" s="56" t="str">
        <f t="shared" si="30"/>
        <v>-</v>
      </c>
      <c r="J210" s="55"/>
      <c r="K210" s="56" t="str">
        <f t="shared" si="31"/>
        <v>-</v>
      </c>
      <c r="L210" s="55"/>
      <c r="M210" s="56" t="str">
        <f t="shared" si="32"/>
        <v>-</v>
      </c>
      <c r="N210" s="55"/>
      <c r="O210" s="56" t="str">
        <f t="shared" si="33"/>
        <v>-</v>
      </c>
      <c r="P210" s="55"/>
      <c r="Q210" s="56" t="str">
        <f t="shared" si="34"/>
        <v>-</v>
      </c>
      <c r="R210" s="55"/>
      <c r="S210" s="56" t="str">
        <f t="shared" si="35"/>
        <v>-</v>
      </c>
      <c r="T210" s="61"/>
      <c r="V210" s="18"/>
      <c r="W210" s="18"/>
      <c r="Y210" s="33"/>
      <c r="Z210" s="14"/>
      <c r="AA210" s="30"/>
      <c r="AB210" s="27"/>
    </row>
    <row r="211" spans="1:28">
      <c r="A211" s="38">
        <v>500</v>
      </c>
      <c r="B211" s="45">
        <v>7.7</v>
      </c>
      <c r="C211" s="44">
        <f t="shared" si="27"/>
        <v>875.38</v>
      </c>
      <c r="D211" s="55"/>
      <c r="E211" s="56" t="str">
        <f t="shared" si="28"/>
        <v>-</v>
      </c>
      <c r="F211" s="55"/>
      <c r="G211" s="56" t="str">
        <f t="shared" si="29"/>
        <v>-</v>
      </c>
      <c r="H211" s="55"/>
      <c r="I211" s="56" t="str">
        <f t="shared" si="30"/>
        <v>-</v>
      </c>
      <c r="J211" s="55"/>
      <c r="K211" s="56" t="str">
        <f t="shared" si="31"/>
        <v>-</v>
      </c>
      <c r="L211" s="55"/>
      <c r="M211" s="56" t="str">
        <f t="shared" si="32"/>
        <v>-</v>
      </c>
      <c r="N211" s="55"/>
      <c r="O211" s="56" t="str">
        <f t="shared" si="33"/>
        <v>-</v>
      </c>
      <c r="P211" s="55"/>
      <c r="Q211" s="56" t="str">
        <f t="shared" si="34"/>
        <v>-</v>
      </c>
      <c r="R211" s="55"/>
      <c r="S211" s="56" t="str">
        <f t="shared" si="35"/>
        <v>-</v>
      </c>
      <c r="T211" s="61"/>
      <c r="V211" s="18"/>
      <c r="W211" s="18"/>
      <c r="Y211" s="33"/>
      <c r="Z211" s="14"/>
      <c r="AA211" s="30"/>
      <c r="AB211" s="27"/>
    </row>
    <row r="212" spans="1:28">
      <c r="A212" s="38">
        <v>512</v>
      </c>
      <c r="B212" s="45">
        <v>7.6</v>
      </c>
      <c r="C212" s="44">
        <f t="shared" si="27"/>
        <v>875.48</v>
      </c>
      <c r="D212" s="55"/>
      <c r="E212" s="56" t="str">
        <f t="shared" si="28"/>
        <v>-</v>
      </c>
      <c r="F212" s="55"/>
      <c r="G212" s="56" t="str">
        <f t="shared" si="29"/>
        <v>-</v>
      </c>
      <c r="H212" s="55"/>
      <c r="I212" s="56" t="str">
        <f t="shared" si="30"/>
        <v>-</v>
      </c>
      <c r="J212" s="55"/>
      <c r="K212" s="56" t="str">
        <f t="shared" si="31"/>
        <v>-</v>
      </c>
      <c r="L212" s="55"/>
      <c r="M212" s="56" t="str">
        <f t="shared" si="32"/>
        <v>-</v>
      </c>
      <c r="N212" s="55"/>
      <c r="O212" s="56" t="str">
        <f t="shared" si="33"/>
        <v>-</v>
      </c>
      <c r="P212" s="55"/>
      <c r="Q212" s="56" t="str">
        <f t="shared" si="34"/>
        <v>-</v>
      </c>
      <c r="R212" s="55"/>
      <c r="S212" s="56" t="str">
        <f t="shared" si="35"/>
        <v>-</v>
      </c>
      <c r="T212" s="61"/>
      <c r="V212" s="18"/>
      <c r="W212" s="18"/>
      <c r="Y212" s="33"/>
      <c r="Z212" s="14"/>
      <c r="AA212" s="30"/>
      <c r="AB212" s="27"/>
    </row>
    <row r="213" spans="1:28">
      <c r="A213" s="38">
        <v>517</v>
      </c>
      <c r="B213" s="45">
        <v>8</v>
      </c>
      <c r="C213" s="44">
        <f t="shared" si="27"/>
        <v>875.08</v>
      </c>
      <c r="D213" s="55"/>
      <c r="E213" s="56" t="str">
        <f t="shared" si="28"/>
        <v>-</v>
      </c>
      <c r="F213" s="55"/>
      <c r="G213" s="56" t="str">
        <f t="shared" si="29"/>
        <v>-</v>
      </c>
      <c r="H213" s="55"/>
      <c r="I213" s="56" t="str">
        <f t="shared" si="30"/>
        <v>-</v>
      </c>
      <c r="J213" s="55"/>
      <c r="K213" s="56" t="str">
        <f t="shared" si="31"/>
        <v>-</v>
      </c>
      <c r="L213" s="55"/>
      <c r="M213" s="56" t="str">
        <f t="shared" si="32"/>
        <v>-</v>
      </c>
      <c r="N213" s="55"/>
      <c r="O213" s="56" t="str">
        <f t="shared" si="33"/>
        <v>-</v>
      </c>
      <c r="P213" s="55"/>
      <c r="Q213" s="56" t="str">
        <f t="shared" si="34"/>
        <v>-</v>
      </c>
      <c r="R213" s="55"/>
      <c r="S213" s="56" t="str">
        <f t="shared" si="35"/>
        <v>-</v>
      </c>
      <c r="T213" s="61" t="s">
        <v>48</v>
      </c>
      <c r="V213" s="18"/>
      <c r="W213" s="18"/>
      <c r="Y213" s="33"/>
      <c r="Z213" s="14"/>
      <c r="AA213" s="30"/>
      <c r="AB213" s="27"/>
    </row>
    <row r="214" spans="1:28">
      <c r="A214" s="38">
        <v>520</v>
      </c>
      <c r="B214" s="45">
        <v>8</v>
      </c>
      <c r="C214" s="44">
        <f t="shared" si="27"/>
        <v>875.08</v>
      </c>
      <c r="D214" s="55"/>
      <c r="E214" s="56" t="str">
        <f t="shared" si="28"/>
        <v>-</v>
      </c>
      <c r="F214" s="55"/>
      <c r="G214" s="56" t="str">
        <f t="shared" si="29"/>
        <v>-</v>
      </c>
      <c r="H214" s="55"/>
      <c r="I214" s="56" t="str">
        <f t="shared" si="30"/>
        <v>-</v>
      </c>
      <c r="J214" s="55"/>
      <c r="K214" s="56" t="str">
        <f t="shared" si="31"/>
        <v>-</v>
      </c>
      <c r="L214" s="55"/>
      <c r="M214" s="56" t="str">
        <f t="shared" si="32"/>
        <v>-</v>
      </c>
      <c r="N214" s="55"/>
      <c r="O214" s="56" t="str">
        <f t="shared" si="33"/>
        <v>-</v>
      </c>
      <c r="P214" s="55"/>
      <c r="Q214" s="56" t="str">
        <f t="shared" si="34"/>
        <v>-</v>
      </c>
      <c r="R214" s="55"/>
      <c r="S214" s="56" t="str">
        <f t="shared" si="35"/>
        <v>-</v>
      </c>
      <c r="T214" s="61"/>
      <c r="V214" s="18"/>
      <c r="W214" s="18"/>
      <c r="Y214" s="33"/>
      <c r="Z214" s="14"/>
      <c r="AA214" s="30"/>
      <c r="AB214" s="27"/>
    </row>
    <row r="215" spans="1:28">
      <c r="A215" s="38">
        <v>522</v>
      </c>
      <c r="B215" s="45">
        <v>7.7</v>
      </c>
      <c r="C215" s="44">
        <f t="shared" si="27"/>
        <v>875.38</v>
      </c>
      <c r="D215" s="55"/>
      <c r="E215" s="56" t="str">
        <f t="shared" si="28"/>
        <v>-</v>
      </c>
      <c r="F215" s="55"/>
      <c r="G215" s="56" t="str">
        <f t="shared" si="29"/>
        <v>-</v>
      </c>
      <c r="H215" s="55"/>
      <c r="I215" s="56" t="str">
        <f t="shared" si="30"/>
        <v>-</v>
      </c>
      <c r="J215" s="55"/>
      <c r="K215" s="56" t="str">
        <f t="shared" si="31"/>
        <v>-</v>
      </c>
      <c r="L215" s="55"/>
      <c r="M215" s="56" t="str">
        <f t="shared" si="32"/>
        <v>-</v>
      </c>
      <c r="N215" s="55"/>
      <c r="O215" s="56" t="str">
        <f t="shared" si="33"/>
        <v>-</v>
      </c>
      <c r="P215" s="55"/>
      <c r="Q215" s="56" t="str">
        <f t="shared" si="34"/>
        <v>-</v>
      </c>
      <c r="R215" s="55"/>
      <c r="S215" s="56" t="str">
        <f t="shared" si="35"/>
        <v>-</v>
      </c>
      <c r="T215" s="61"/>
      <c r="V215" s="18"/>
      <c r="W215" s="18"/>
      <c r="Y215" s="33"/>
      <c r="Z215" s="14"/>
      <c r="AA215" s="30"/>
      <c r="AB215" s="27"/>
    </row>
    <row r="216" spans="1:28">
      <c r="A216" s="38">
        <v>540</v>
      </c>
      <c r="B216" s="45">
        <v>7</v>
      </c>
      <c r="C216" s="44">
        <f t="shared" si="27"/>
        <v>876.08</v>
      </c>
      <c r="D216" s="55"/>
      <c r="E216" s="56" t="str">
        <f t="shared" si="28"/>
        <v>-</v>
      </c>
      <c r="F216" s="55"/>
      <c r="G216" s="56" t="str">
        <f t="shared" si="29"/>
        <v>-</v>
      </c>
      <c r="H216" s="55"/>
      <c r="I216" s="56" t="str">
        <f t="shared" si="30"/>
        <v>-</v>
      </c>
      <c r="J216" s="55"/>
      <c r="K216" s="56" t="str">
        <f t="shared" si="31"/>
        <v>-</v>
      </c>
      <c r="L216" s="55"/>
      <c r="M216" s="56" t="str">
        <f t="shared" si="32"/>
        <v>-</v>
      </c>
      <c r="N216" s="55"/>
      <c r="O216" s="56" t="str">
        <f t="shared" si="33"/>
        <v>-</v>
      </c>
      <c r="P216" s="55"/>
      <c r="Q216" s="56" t="str">
        <f t="shared" si="34"/>
        <v>-</v>
      </c>
      <c r="R216" s="55"/>
      <c r="S216" s="56" t="str">
        <f t="shared" si="35"/>
        <v>-</v>
      </c>
      <c r="T216" s="61"/>
      <c r="V216" s="18"/>
      <c r="W216" s="18"/>
      <c r="Y216" s="18"/>
      <c r="Z216" s="22"/>
      <c r="AA216" s="30"/>
      <c r="AB216" s="27"/>
    </row>
    <row r="217" spans="1:28">
      <c r="A217" s="38">
        <v>560</v>
      </c>
      <c r="B217" s="45">
        <v>7</v>
      </c>
      <c r="C217" s="44">
        <f t="shared" si="27"/>
        <v>876.08</v>
      </c>
      <c r="D217" s="55"/>
      <c r="E217" s="56" t="str">
        <f t="shared" si="28"/>
        <v>-</v>
      </c>
      <c r="F217" s="55"/>
      <c r="G217" s="56" t="str">
        <f t="shared" si="29"/>
        <v>-</v>
      </c>
      <c r="H217" s="55"/>
      <c r="I217" s="56" t="str">
        <f t="shared" si="30"/>
        <v>-</v>
      </c>
      <c r="J217" s="55"/>
      <c r="K217" s="56" t="str">
        <f t="shared" si="31"/>
        <v>-</v>
      </c>
      <c r="L217" s="55"/>
      <c r="M217" s="56" t="str">
        <f t="shared" si="32"/>
        <v>-</v>
      </c>
      <c r="N217" s="55"/>
      <c r="O217" s="56" t="str">
        <f t="shared" si="33"/>
        <v>-</v>
      </c>
      <c r="P217" s="55"/>
      <c r="Q217" s="56" t="str">
        <f t="shared" si="34"/>
        <v>-</v>
      </c>
      <c r="R217" s="55"/>
      <c r="S217" s="56" t="str">
        <f t="shared" si="35"/>
        <v>-</v>
      </c>
      <c r="T217" s="61"/>
      <c r="V217" s="18"/>
      <c r="W217" s="18"/>
      <c r="Y217" s="18"/>
      <c r="Z217" s="22"/>
      <c r="AA217" s="30"/>
      <c r="AB217" s="27"/>
    </row>
    <row r="218" spans="1:28">
      <c r="A218" s="38">
        <v>565</v>
      </c>
      <c r="B218" s="45">
        <v>7.3</v>
      </c>
      <c r="C218" s="44">
        <f t="shared" si="27"/>
        <v>875.78000000000009</v>
      </c>
      <c r="D218" s="55"/>
      <c r="E218" s="56" t="str">
        <f t="shared" si="28"/>
        <v>-</v>
      </c>
      <c r="F218" s="55"/>
      <c r="G218" s="56" t="str">
        <f t="shared" si="29"/>
        <v>-</v>
      </c>
      <c r="H218" s="55"/>
      <c r="I218" s="56" t="str">
        <f t="shared" si="30"/>
        <v>-</v>
      </c>
      <c r="J218" s="55"/>
      <c r="K218" s="56" t="str">
        <f t="shared" si="31"/>
        <v>-</v>
      </c>
      <c r="L218" s="55"/>
      <c r="M218" s="56" t="str">
        <f t="shared" si="32"/>
        <v>-</v>
      </c>
      <c r="N218" s="55"/>
      <c r="O218" s="56" t="str">
        <f t="shared" si="33"/>
        <v>-</v>
      </c>
      <c r="P218" s="55"/>
      <c r="Q218" s="56" t="str">
        <f t="shared" si="34"/>
        <v>-</v>
      </c>
      <c r="R218" s="55"/>
      <c r="S218" s="56" t="str">
        <f t="shared" si="35"/>
        <v>-</v>
      </c>
      <c r="T218" s="61" t="s">
        <v>49</v>
      </c>
      <c r="V218" s="18"/>
      <c r="W218" s="18"/>
      <c r="Y218" s="18"/>
      <c r="Z218" s="22"/>
      <c r="AA218" s="30"/>
      <c r="AB218" s="27"/>
    </row>
    <row r="219" spans="1:28">
      <c r="A219" s="38">
        <v>570</v>
      </c>
      <c r="B219" s="45">
        <v>7.2</v>
      </c>
      <c r="C219" s="44">
        <f t="shared" si="27"/>
        <v>875.88</v>
      </c>
      <c r="D219" s="55"/>
      <c r="E219" s="56" t="str">
        <f t="shared" si="28"/>
        <v>-</v>
      </c>
      <c r="F219" s="55"/>
      <c r="G219" s="56" t="str">
        <f t="shared" si="29"/>
        <v>-</v>
      </c>
      <c r="H219" s="55"/>
      <c r="I219" s="56" t="str">
        <f t="shared" si="30"/>
        <v>-</v>
      </c>
      <c r="J219" s="55"/>
      <c r="K219" s="56" t="str">
        <f t="shared" si="31"/>
        <v>-</v>
      </c>
      <c r="L219" s="55"/>
      <c r="M219" s="56" t="str">
        <f t="shared" si="32"/>
        <v>-</v>
      </c>
      <c r="N219" s="55"/>
      <c r="O219" s="56" t="str">
        <f t="shared" si="33"/>
        <v>-</v>
      </c>
      <c r="P219" s="55"/>
      <c r="Q219" s="56" t="str">
        <f t="shared" si="34"/>
        <v>-</v>
      </c>
      <c r="R219" s="55"/>
      <c r="S219" s="56" t="str">
        <f t="shared" si="35"/>
        <v>-</v>
      </c>
      <c r="T219" s="61"/>
      <c r="V219" s="18">
        <v>48</v>
      </c>
      <c r="W219" s="22">
        <v>873.6</v>
      </c>
      <c r="Y219" s="18"/>
      <c r="Z219" s="22"/>
      <c r="AA219" s="30"/>
      <c r="AB219" s="27"/>
    </row>
    <row r="220" spans="1:28">
      <c r="A220" s="38">
        <v>580</v>
      </c>
      <c r="B220" s="45">
        <v>6.7</v>
      </c>
      <c r="C220" s="44">
        <f t="shared" si="27"/>
        <v>876.38</v>
      </c>
      <c r="D220" s="55"/>
      <c r="E220" s="56" t="str">
        <f t="shared" si="28"/>
        <v>-</v>
      </c>
      <c r="F220" s="55"/>
      <c r="G220" s="56" t="str">
        <f t="shared" si="29"/>
        <v>-</v>
      </c>
      <c r="H220" s="55"/>
      <c r="I220" s="56" t="str">
        <f t="shared" si="30"/>
        <v>-</v>
      </c>
      <c r="J220" s="55"/>
      <c r="K220" s="56" t="str">
        <f t="shared" si="31"/>
        <v>-</v>
      </c>
      <c r="L220" s="55"/>
      <c r="M220" s="56" t="str">
        <f t="shared" si="32"/>
        <v>-</v>
      </c>
      <c r="N220" s="55"/>
      <c r="O220" s="56" t="str">
        <f t="shared" si="33"/>
        <v>-</v>
      </c>
      <c r="P220" s="55"/>
      <c r="Q220" s="56" t="str">
        <f t="shared" si="34"/>
        <v>-</v>
      </c>
      <c r="R220" s="55"/>
      <c r="S220" s="56" t="str">
        <f t="shared" si="35"/>
        <v>-</v>
      </c>
      <c r="T220" s="59"/>
      <c r="V220" s="18">
        <v>95</v>
      </c>
      <c r="W220" s="22">
        <v>873.48</v>
      </c>
      <c r="Y220" s="18"/>
      <c r="Z220" s="22"/>
      <c r="AA220" s="30"/>
      <c r="AB220" s="27"/>
    </row>
    <row r="221" spans="1:28">
      <c r="A221" s="38">
        <v>600</v>
      </c>
      <c r="B221" s="45">
        <v>6.6</v>
      </c>
      <c r="C221" s="44">
        <f t="shared" ref="C221:C284" si="36">$M$3+$M$4-B221</f>
        <v>876.48</v>
      </c>
      <c r="D221" s="55"/>
      <c r="E221" s="56" t="str">
        <f t="shared" ref="E221:E284" si="37">IF(D221="","-",$M$3+$M$4-D221)</f>
        <v>-</v>
      </c>
      <c r="F221" s="55"/>
      <c r="G221" s="56" t="str">
        <f t="shared" ref="G221:G284" si="38">IF(F221="","-",$M$3+$M$4-F221)</f>
        <v>-</v>
      </c>
      <c r="H221" s="55"/>
      <c r="I221" s="56" t="str">
        <f t="shared" ref="I221:I284" si="39">IF(H221="","-",$M$3+$M$4-H221)</f>
        <v>-</v>
      </c>
      <c r="J221" s="55"/>
      <c r="K221" s="56" t="str">
        <f t="shared" ref="K221:K284" si="40">IF(J221="","-",$M$3+$M$4-J221)</f>
        <v>-</v>
      </c>
      <c r="L221" s="55"/>
      <c r="M221" s="56" t="str">
        <f t="shared" ref="M221:M284" si="41">IF(L221="","-",$M$3+$M$4-L221)</f>
        <v>-</v>
      </c>
      <c r="N221" s="55"/>
      <c r="O221" s="56" t="str">
        <f t="shared" ref="O221:O284" si="42">IF(N221="","-",$M$3+$M$4-N221)</f>
        <v>-</v>
      </c>
      <c r="P221" s="55"/>
      <c r="Q221" s="56" t="str">
        <f t="shared" ref="Q221:Q284" si="43">IF(P221="","-",$M$3+$M$4-P221)</f>
        <v>-</v>
      </c>
      <c r="R221" s="55"/>
      <c r="S221" s="56" t="str">
        <f t="shared" ref="S221:S284" si="44">IF(R221="","-",$M$3+$M$4-R221)</f>
        <v>-</v>
      </c>
      <c r="T221" s="61"/>
      <c r="V221" s="18">
        <v>142</v>
      </c>
      <c r="W221" s="22">
        <v>873.26</v>
      </c>
      <c r="Y221" s="18"/>
      <c r="Z221" s="22"/>
      <c r="AA221" s="30"/>
      <c r="AB221" s="27"/>
    </row>
    <row r="222" spans="1:28">
      <c r="A222" s="38">
        <v>608</v>
      </c>
      <c r="B222" s="45">
        <v>7.9</v>
      </c>
      <c r="C222" s="44">
        <f t="shared" si="36"/>
        <v>875.18000000000006</v>
      </c>
      <c r="D222" s="55"/>
      <c r="E222" s="56" t="str">
        <f t="shared" si="37"/>
        <v>-</v>
      </c>
      <c r="F222" s="55"/>
      <c r="G222" s="56" t="str">
        <f t="shared" si="38"/>
        <v>-</v>
      </c>
      <c r="H222" s="55"/>
      <c r="I222" s="56" t="str">
        <f t="shared" si="39"/>
        <v>-</v>
      </c>
      <c r="J222" s="55"/>
      <c r="K222" s="56" t="str">
        <f t="shared" si="40"/>
        <v>-</v>
      </c>
      <c r="L222" s="55"/>
      <c r="M222" s="56" t="str">
        <f t="shared" si="41"/>
        <v>-</v>
      </c>
      <c r="N222" s="55"/>
      <c r="O222" s="56" t="str">
        <f t="shared" si="42"/>
        <v>-</v>
      </c>
      <c r="P222" s="55"/>
      <c r="Q222" s="56" t="str">
        <f t="shared" si="43"/>
        <v>-</v>
      </c>
      <c r="R222" s="55"/>
      <c r="S222" s="56" t="str">
        <f t="shared" si="44"/>
        <v>-</v>
      </c>
      <c r="T222" s="61"/>
      <c r="V222" s="18">
        <v>189</v>
      </c>
      <c r="W222" s="22">
        <v>873.04</v>
      </c>
      <c r="Y222" s="18"/>
      <c r="Z222" s="22"/>
      <c r="AA222" s="30"/>
      <c r="AB222" s="27"/>
    </row>
    <row r="223" spans="1:28">
      <c r="A223" s="38">
        <v>613</v>
      </c>
      <c r="B223" s="45">
        <v>7.9</v>
      </c>
      <c r="C223" s="44">
        <f t="shared" si="36"/>
        <v>875.18000000000006</v>
      </c>
      <c r="D223" s="55"/>
      <c r="E223" s="56" t="str">
        <f t="shared" si="37"/>
        <v>-</v>
      </c>
      <c r="F223" s="55"/>
      <c r="G223" s="56" t="str">
        <f t="shared" si="38"/>
        <v>-</v>
      </c>
      <c r="H223" s="55"/>
      <c r="I223" s="56" t="str">
        <f t="shared" si="39"/>
        <v>-</v>
      </c>
      <c r="J223" s="55"/>
      <c r="K223" s="56" t="str">
        <f t="shared" si="40"/>
        <v>-</v>
      </c>
      <c r="L223" s="55"/>
      <c r="M223" s="56" t="str">
        <f t="shared" si="41"/>
        <v>-</v>
      </c>
      <c r="N223" s="55"/>
      <c r="O223" s="56" t="str">
        <f t="shared" si="42"/>
        <v>-</v>
      </c>
      <c r="P223" s="55"/>
      <c r="Q223" s="56" t="str">
        <f t="shared" si="43"/>
        <v>-</v>
      </c>
      <c r="R223" s="55"/>
      <c r="S223" s="56" t="str">
        <f t="shared" si="44"/>
        <v>-</v>
      </c>
      <c r="T223" s="61" t="s">
        <v>50</v>
      </c>
      <c r="V223" s="18">
        <v>236</v>
      </c>
      <c r="W223" s="22">
        <v>872.83</v>
      </c>
      <c r="Y223" s="18"/>
      <c r="Z223" s="22"/>
      <c r="AA223" s="26"/>
      <c r="AB223" s="27"/>
    </row>
    <row r="224" spans="1:28">
      <c r="A224" s="38">
        <v>618</v>
      </c>
      <c r="B224" s="45">
        <v>8.1</v>
      </c>
      <c r="C224" s="44">
        <f t="shared" si="36"/>
        <v>874.98</v>
      </c>
      <c r="D224" s="55"/>
      <c r="E224" s="56" t="str">
        <f t="shared" si="37"/>
        <v>-</v>
      </c>
      <c r="F224" s="55"/>
      <c r="G224" s="56" t="str">
        <f t="shared" si="38"/>
        <v>-</v>
      </c>
      <c r="H224" s="55"/>
      <c r="I224" s="56" t="str">
        <f t="shared" si="39"/>
        <v>-</v>
      </c>
      <c r="J224" s="55"/>
      <c r="K224" s="56" t="str">
        <f t="shared" si="40"/>
        <v>-</v>
      </c>
      <c r="L224" s="55"/>
      <c r="M224" s="56" t="str">
        <f t="shared" si="41"/>
        <v>-</v>
      </c>
      <c r="N224" s="55"/>
      <c r="O224" s="56" t="str">
        <f t="shared" si="42"/>
        <v>-</v>
      </c>
      <c r="P224" s="55"/>
      <c r="Q224" s="56" t="str">
        <f t="shared" si="43"/>
        <v>-</v>
      </c>
      <c r="R224" s="55"/>
      <c r="S224" s="56" t="str">
        <f t="shared" si="44"/>
        <v>-</v>
      </c>
      <c r="T224" s="61"/>
      <c r="V224" s="18">
        <v>284</v>
      </c>
      <c r="W224" s="22">
        <v>872.62</v>
      </c>
      <c r="Y224" s="18"/>
      <c r="Z224" s="22"/>
      <c r="AA224" s="26"/>
      <c r="AB224" s="27"/>
    </row>
    <row r="225" spans="1:28">
      <c r="A225" s="38">
        <v>620</v>
      </c>
      <c r="B225" s="45">
        <v>7.2</v>
      </c>
      <c r="C225" s="44">
        <f t="shared" si="36"/>
        <v>875.88</v>
      </c>
      <c r="D225" s="55"/>
      <c r="E225" s="56" t="str">
        <f t="shared" si="37"/>
        <v>-</v>
      </c>
      <c r="F225" s="55"/>
      <c r="G225" s="56" t="str">
        <f t="shared" si="38"/>
        <v>-</v>
      </c>
      <c r="H225" s="55"/>
      <c r="I225" s="56" t="str">
        <f t="shared" si="39"/>
        <v>-</v>
      </c>
      <c r="J225" s="55"/>
      <c r="K225" s="56" t="str">
        <f t="shared" si="40"/>
        <v>-</v>
      </c>
      <c r="L225" s="55"/>
      <c r="M225" s="56" t="str">
        <f t="shared" si="41"/>
        <v>-</v>
      </c>
      <c r="N225" s="55"/>
      <c r="O225" s="56" t="str">
        <f t="shared" si="42"/>
        <v>-</v>
      </c>
      <c r="P225" s="55"/>
      <c r="Q225" s="56" t="str">
        <f t="shared" si="43"/>
        <v>-</v>
      </c>
      <c r="R225" s="55"/>
      <c r="S225" s="56" t="str">
        <f t="shared" si="44"/>
        <v>-</v>
      </c>
      <c r="T225" s="59"/>
      <c r="V225" s="18">
        <v>330</v>
      </c>
      <c r="W225" s="22">
        <v>871.56</v>
      </c>
      <c r="Z225" s="22"/>
      <c r="AA225" s="26"/>
      <c r="AB225" s="27"/>
    </row>
    <row r="226" spans="1:28">
      <c r="A226" s="38">
        <v>640</v>
      </c>
      <c r="B226" s="45">
        <v>6.6</v>
      </c>
      <c r="C226" s="44">
        <f t="shared" si="36"/>
        <v>876.48</v>
      </c>
      <c r="D226" s="55"/>
      <c r="E226" s="56" t="str">
        <f t="shared" si="37"/>
        <v>-</v>
      </c>
      <c r="F226" s="55"/>
      <c r="G226" s="56" t="str">
        <f t="shared" si="38"/>
        <v>-</v>
      </c>
      <c r="H226" s="55"/>
      <c r="I226" s="56" t="str">
        <f t="shared" si="39"/>
        <v>-</v>
      </c>
      <c r="J226" s="55"/>
      <c r="K226" s="56" t="str">
        <f t="shared" si="40"/>
        <v>-</v>
      </c>
      <c r="L226" s="55"/>
      <c r="M226" s="56" t="str">
        <f t="shared" si="41"/>
        <v>-</v>
      </c>
      <c r="N226" s="55"/>
      <c r="O226" s="56" t="str">
        <f t="shared" si="42"/>
        <v>-</v>
      </c>
      <c r="P226" s="55"/>
      <c r="Q226" s="56" t="str">
        <f t="shared" si="43"/>
        <v>-</v>
      </c>
      <c r="R226" s="55"/>
      <c r="S226" s="56" t="str">
        <f t="shared" si="44"/>
        <v>-</v>
      </c>
      <c r="T226" s="59"/>
      <c r="V226" s="18">
        <v>377</v>
      </c>
      <c r="W226" s="22">
        <v>872.19</v>
      </c>
      <c r="Z226" s="22"/>
      <c r="AA226" s="26"/>
      <c r="AB226" s="27"/>
    </row>
    <row r="227" spans="1:28">
      <c r="A227" s="38">
        <v>654</v>
      </c>
      <c r="B227" s="45">
        <v>7.6</v>
      </c>
      <c r="C227" s="44">
        <f t="shared" si="36"/>
        <v>875.48</v>
      </c>
      <c r="D227" s="55"/>
      <c r="E227" s="56" t="str">
        <f t="shared" si="37"/>
        <v>-</v>
      </c>
      <c r="F227" s="55"/>
      <c r="G227" s="56" t="str">
        <f t="shared" si="38"/>
        <v>-</v>
      </c>
      <c r="H227" s="55"/>
      <c r="I227" s="56" t="str">
        <f t="shared" si="39"/>
        <v>-</v>
      </c>
      <c r="J227" s="55"/>
      <c r="K227" s="56" t="str">
        <f t="shared" si="40"/>
        <v>-</v>
      </c>
      <c r="L227" s="55"/>
      <c r="M227" s="56" t="str">
        <f t="shared" si="41"/>
        <v>-</v>
      </c>
      <c r="N227" s="55"/>
      <c r="O227" s="56" t="str">
        <f t="shared" si="42"/>
        <v>-</v>
      </c>
      <c r="P227" s="55"/>
      <c r="Q227" s="56" t="str">
        <f t="shared" si="43"/>
        <v>-</v>
      </c>
      <c r="R227" s="55"/>
      <c r="S227" s="56" t="str">
        <f t="shared" si="44"/>
        <v>-</v>
      </c>
      <c r="T227" s="59"/>
      <c r="V227" s="18">
        <v>423</v>
      </c>
      <c r="W227" s="22">
        <v>871.99</v>
      </c>
      <c r="Z227" s="22"/>
      <c r="AA227" s="26"/>
      <c r="AB227" s="27"/>
    </row>
    <row r="228" spans="1:28">
      <c r="A228" s="38">
        <v>659</v>
      </c>
      <c r="B228" s="45">
        <v>8.1</v>
      </c>
      <c r="C228" s="44">
        <f t="shared" si="36"/>
        <v>874.98</v>
      </c>
      <c r="D228" s="55"/>
      <c r="E228" s="56" t="str">
        <f t="shared" si="37"/>
        <v>-</v>
      </c>
      <c r="F228" s="55"/>
      <c r="G228" s="56" t="str">
        <f t="shared" si="38"/>
        <v>-</v>
      </c>
      <c r="H228" s="55"/>
      <c r="I228" s="56" t="str">
        <f t="shared" si="39"/>
        <v>-</v>
      </c>
      <c r="J228" s="55"/>
      <c r="K228" s="56" t="str">
        <f t="shared" si="40"/>
        <v>-</v>
      </c>
      <c r="L228" s="55"/>
      <c r="M228" s="56" t="str">
        <f t="shared" si="41"/>
        <v>-</v>
      </c>
      <c r="N228" s="55"/>
      <c r="O228" s="56" t="str">
        <f t="shared" si="42"/>
        <v>-</v>
      </c>
      <c r="P228" s="55"/>
      <c r="Q228" s="56" t="str">
        <f t="shared" si="43"/>
        <v>-</v>
      </c>
      <c r="R228" s="55"/>
      <c r="S228" s="56" t="str">
        <f t="shared" si="44"/>
        <v>-</v>
      </c>
      <c r="T228" s="59" t="s">
        <v>51</v>
      </c>
      <c r="V228" s="2">
        <v>470</v>
      </c>
      <c r="W228" s="22">
        <v>871.77</v>
      </c>
      <c r="Z228" s="22"/>
    </row>
    <row r="229" spans="1:28">
      <c r="A229" s="38">
        <v>660</v>
      </c>
      <c r="B229" s="45">
        <v>8.3000000000000007</v>
      </c>
      <c r="C229" s="44">
        <f t="shared" si="36"/>
        <v>874.78000000000009</v>
      </c>
      <c r="D229" s="55"/>
      <c r="E229" s="56" t="str">
        <f t="shared" si="37"/>
        <v>-</v>
      </c>
      <c r="F229" s="55"/>
      <c r="G229" s="56" t="str">
        <f t="shared" si="38"/>
        <v>-</v>
      </c>
      <c r="H229" s="55"/>
      <c r="I229" s="56" t="str">
        <f t="shared" si="39"/>
        <v>-</v>
      </c>
      <c r="J229" s="55"/>
      <c r="K229" s="56" t="str">
        <f t="shared" si="40"/>
        <v>-</v>
      </c>
      <c r="L229" s="55"/>
      <c r="M229" s="56" t="str">
        <f t="shared" si="41"/>
        <v>-</v>
      </c>
      <c r="N229" s="55"/>
      <c r="O229" s="56" t="str">
        <f t="shared" si="42"/>
        <v>-</v>
      </c>
      <c r="P229" s="55"/>
      <c r="Q229" s="56" t="str">
        <f t="shared" si="43"/>
        <v>-</v>
      </c>
      <c r="R229" s="55"/>
      <c r="S229" s="56" t="str">
        <f t="shared" si="44"/>
        <v>-</v>
      </c>
      <c r="T229" s="59"/>
      <c r="V229" s="2">
        <v>517</v>
      </c>
      <c r="W229" s="22">
        <v>871.56</v>
      </c>
      <c r="Z229" s="22"/>
    </row>
    <row r="230" spans="1:28">
      <c r="A230" s="38">
        <v>664</v>
      </c>
      <c r="B230" s="45">
        <v>7</v>
      </c>
      <c r="C230" s="44">
        <f t="shared" si="36"/>
        <v>876.08</v>
      </c>
      <c r="D230" s="55"/>
      <c r="E230" s="56" t="str">
        <f t="shared" si="37"/>
        <v>-</v>
      </c>
      <c r="F230" s="55"/>
      <c r="G230" s="56" t="str">
        <f t="shared" si="38"/>
        <v>-</v>
      </c>
      <c r="H230" s="55"/>
      <c r="I230" s="56" t="str">
        <f t="shared" si="39"/>
        <v>-</v>
      </c>
      <c r="J230" s="55"/>
      <c r="K230" s="56" t="str">
        <f t="shared" si="40"/>
        <v>-</v>
      </c>
      <c r="L230" s="55"/>
      <c r="M230" s="56" t="str">
        <f t="shared" si="41"/>
        <v>-</v>
      </c>
      <c r="N230" s="55"/>
      <c r="O230" s="56" t="str">
        <f t="shared" si="42"/>
        <v>-</v>
      </c>
      <c r="P230" s="55"/>
      <c r="Q230" s="56" t="str">
        <f t="shared" si="43"/>
        <v>-</v>
      </c>
      <c r="R230" s="55"/>
      <c r="S230" s="56" t="str">
        <f t="shared" si="44"/>
        <v>-</v>
      </c>
      <c r="T230" s="59"/>
      <c r="V230" s="2">
        <v>565</v>
      </c>
      <c r="W230" s="22">
        <v>871.35</v>
      </c>
      <c r="Z230" s="22"/>
    </row>
    <row r="231" spans="1:28">
      <c r="A231" s="38">
        <v>680</v>
      </c>
      <c r="B231" s="45">
        <v>6.9</v>
      </c>
      <c r="C231" s="44">
        <f t="shared" si="36"/>
        <v>876.18000000000006</v>
      </c>
      <c r="D231" s="55"/>
      <c r="E231" s="56" t="str">
        <f t="shared" si="37"/>
        <v>-</v>
      </c>
      <c r="F231" s="55"/>
      <c r="G231" s="56" t="str">
        <f t="shared" si="38"/>
        <v>-</v>
      </c>
      <c r="H231" s="55"/>
      <c r="I231" s="56" t="str">
        <f t="shared" si="39"/>
        <v>-</v>
      </c>
      <c r="J231" s="55"/>
      <c r="K231" s="56" t="str">
        <f t="shared" si="40"/>
        <v>-</v>
      </c>
      <c r="L231" s="55"/>
      <c r="M231" s="56" t="str">
        <f t="shared" si="41"/>
        <v>-</v>
      </c>
      <c r="N231" s="55"/>
      <c r="O231" s="56" t="str">
        <f t="shared" si="42"/>
        <v>-</v>
      </c>
      <c r="P231" s="55"/>
      <c r="Q231" s="56" t="str">
        <f t="shared" si="43"/>
        <v>-</v>
      </c>
      <c r="R231" s="55"/>
      <c r="S231" s="56" t="str">
        <f t="shared" si="44"/>
        <v>-</v>
      </c>
      <c r="T231" s="59"/>
      <c r="V231" s="2">
        <v>613</v>
      </c>
      <c r="W231" s="22">
        <v>871.14</v>
      </c>
      <c r="Z231" s="22"/>
    </row>
    <row r="232" spans="1:28">
      <c r="A232" s="38">
        <v>700</v>
      </c>
      <c r="B232" s="45">
        <v>7</v>
      </c>
      <c r="C232" s="44">
        <f t="shared" si="36"/>
        <v>876.08</v>
      </c>
      <c r="D232" s="55"/>
      <c r="E232" s="56" t="str">
        <f t="shared" si="37"/>
        <v>-</v>
      </c>
      <c r="F232" s="55"/>
      <c r="G232" s="56" t="str">
        <f t="shared" si="38"/>
        <v>-</v>
      </c>
      <c r="H232" s="55"/>
      <c r="I232" s="56" t="str">
        <f t="shared" si="39"/>
        <v>-</v>
      </c>
      <c r="J232" s="55"/>
      <c r="K232" s="56" t="str">
        <f t="shared" si="40"/>
        <v>-</v>
      </c>
      <c r="L232" s="55"/>
      <c r="M232" s="56" t="str">
        <f t="shared" si="41"/>
        <v>-</v>
      </c>
      <c r="N232" s="55"/>
      <c r="O232" s="56" t="str">
        <f t="shared" si="42"/>
        <v>-</v>
      </c>
      <c r="P232" s="55"/>
      <c r="Q232" s="56" t="str">
        <f t="shared" si="43"/>
        <v>-</v>
      </c>
      <c r="R232" s="55"/>
      <c r="S232" s="56" t="str">
        <f t="shared" si="44"/>
        <v>-</v>
      </c>
      <c r="T232" s="60"/>
      <c r="V232" s="2">
        <v>659</v>
      </c>
      <c r="W232" s="22">
        <v>870.07</v>
      </c>
      <c r="Z232" s="22"/>
    </row>
    <row r="233" spans="1:28">
      <c r="A233" s="38">
        <v>705</v>
      </c>
      <c r="B233" s="45">
        <v>7.4</v>
      </c>
      <c r="C233" s="44">
        <f t="shared" si="36"/>
        <v>875.68000000000006</v>
      </c>
      <c r="D233" s="55"/>
      <c r="E233" s="56" t="str">
        <f t="shared" si="37"/>
        <v>-</v>
      </c>
      <c r="F233" s="55"/>
      <c r="G233" s="56" t="str">
        <f t="shared" si="38"/>
        <v>-</v>
      </c>
      <c r="H233" s="55"/>
      <c r="I233" s="56" t="str">
        <f t="shared" si="39"/>
        <v>-</v>
      </c>
      <c r="J233" s="55"/>
      <c r="K233" s="56" t="str">
        <f t="shared" si="40"/>
        <v>-</v>
      </c>
      <c r="L233" s="55"/>
      <c r="M233" s="56" t="str">
        <f t="shared" si="41"/>
        <v>-</v>
      </c>
      <c r="N233" s="55"/>
      <c r="O233" s="56" t="str">
        <f t="shared" si="42"/>
        <v>-</v>
      </c>
      <c r="P233" s="55"/>
      <c r="Q233" s="56" t="str">
        <f t="shared" si="43"/>
        <v>-</v>
      </c>
      <c r="R233" s="55"/>
      <c r="S233" s="56" t="str">
        <f t="shared" si="44"/>
        <v>-</v>
      </c>
      <c r="T233" s="61" t="s">
        <v>52</v>
      </c>
      <c r="V233" s="2">
        <v>705</v>
      </c>
      <c r="W233" s="22">
        <v>870.67</v>
      </c>
      <c r="Z233" s="22"/>
    </row>
    <row r="234" spans="1:28">
      <c r="A234" s="38">
        <v>710</v>
      </c>
      <c r="B234" s="45">
        <v>6.9</v>
      </c>
      <c r="C234" s="44">
        <f t="shared" si="36"/>
        <v>876.18000000000006</v>
      </c>
      <c r="D234" s="55"/>
      <c r="E234" s="56" t="str">
        <f t="shared" si="37"/>
        <v>-</v>
      </c>
      <c r="F234" s="55"/>
      <c r="G234" s="56" t="str">
        <f t="shared" si="38"/>
        <v>-</v>
      </c>
      <c r="H234" s="55"/>
      <c r="I234" s="56" t="str">
        <f t="shared" si="39"/>
        <v>-</v>
      </c>
      <c r="J234" s="55"/>
      <c r="K234" s="56" t="str">
        <f t="shared" si="40"/>
        <v>-</v>
      </c>
      <c r="L234" s="55"/>
      <c r="M234" s="56" t="str">
        <f t="shared" si="41"/>
        <v>-</v>
      </c>
      <c r="N234" s="55"/>
      <c r="O234" s="56" t="str">
        <f t="shared" si="42"/>
        <v>-</v>
      </c>
      <c r="P234" s="55"/>
      <c r="Q234" s="56" t="str">
        <f t="shared" si="43"/>
        <v>-</v>
      </c>
      <c r="R234" s="55"/>
      <c r="S234" s="56" t="str">
        <f t="shared" si="44"/>
        <v>-</v>
      </c>
      <c r="T234" s="59"/>
      <c r="V234" s="2">
        <v>753</v>
      </c>
      <c r="W234" s="22">
        <v>870.54</v>
      </c>
      <c r="Z234" s="22"/>
    </row>
    <row r="235" spans="1:28">
      <c r="A235" s="38">
        <v>720</v>
      </c>
      <c r="B235" s="45">
        <v>7</v>
      </c>
      <c r="C235" s="44">
        <f t="shared" si="36"/>
        <v>876.08</v>
      </c>
      <c r="D235" s="55"/>
      <c r="E235" s="56" t="str">
        <f t="shared" si="37"/>
        <v>-</v>
      </c>
      <c r="F235" s="55"/>
      <c r="G235" s="56" t="str">
        <f t="shared" si="38"/>
        <v>-</v>
      </c>
      <c r="H235" s="55"/>
      <c r="I235" s="56" t="str">
        <f t="shared" si="39"/>
        <v>-</v>
      </c>
      <c r="J235" s="55"/>
      <c r="K235" s="56" t="str">
        <f t="shared" si="40"/>
        <v>-</v>
      </c>
      <c r="L235" s="55"/>
      <c r="M235" s="56" t="str">
        <f t="shared" si="41"/>
        <v>-</v>
      </c>
      <c r="N235" s="55"/>
      <c r="O235" s="56" t="str">
        <f t="shared" si="42"/>
        <v>-</v>
      </c>
      <c r="P235" s="55"/>
      <c r="Q235" s="56" t="str">
        <f t="shared" si="43"/>
        <v>-</v>
      </c>
      <c r="R235" s="55"/>
      <c r="S235" s="56" t="str">
        <f t="shared" si="44"/>
        <v>-</v>
      </c>
      <c r="T235" s="59"/>
      <c r="V235" s="2">
        <v>800</v>
      </c>
      <c r="W235" s="22">
        <v>870.43</v>
      </c>
      <c r="Z235" s="22"/>
    </row>
    <row r="236" spans="1:28">
      <c r="A236" s="38">
        <v>740</v>
      </c>
      <c r="B236" s="45">
        <v>6.7</v>
      </c>
      <c r="C236" s="44">
        <f t="shared" si="36"/>
        <v>876.38</v>
      </c>
      <c r="D236" s="55"/>
      <c r="E236" s="56" t="str">
        <f t="shared" si="37"/>
        <v>-</v>
      </c>
      <c r="F236" s="55"/>
      <c r="G236" s="56" t="str">
        <f t="shared" si="38"/>
        <v>-</v>
      </c>
      <c r="H236" s="55"/>
      <c r="I236" s="56" t="str">
        <f t="shared" si="39"/>
        <v>-</v>
      </c>
      <c r="J236" s="55"/>
      <c r="K236" s="56" t="str">
        <f t="shared" si="40"/>
        <v>-</v>
      </c>
      <c r="L236" s="55"/>
      <c r="M236" s="56" t="str">
        <f t="shared" si="41"/>
        <v>-</v>
      </c>
      <c r="N236" s="55"/>
      <c r="O236" s="56" t="str">
        <f t="shared" si="42"/>
        <v>-</v>
      </c>
      <c r="P236" s="55"/>
      <c r="Q236" s="56" t="str">
        <f t="shared" si="43"/>
        <v>-</v>
      </c>
      <c r="R236" s="55"/>
      <c r="S236" s="56" t="str">
        <f t="shared" si="44"/>
        <v>-</v>
      </c>
      <c r="T236" s="59"/>
      <c r="V236" s="2">
        <v>847</v>
      </c>
      <c r="W236" s="22">
        <v>870.41</v>
      </c>
      <c r="Z236" s="22"/>
    </row>
    <row r="237" spans="1:28">
      <c r="A237" s="38">
        <v>748</v>
      </c>
      <c r="B237" s="45">
        <v>7.2</v>
      </c>
      <c r="C237" s="44">
        <f t="shared" si="36"/>
        <v>875.88</v>
      </c>
      <c r="D237" s="55"/>
      <c r="E237" s="56" t="str">
        <f t="shared" si="37"/>
        <v>-</v>
      </c>
      <c r="F237" s="55"/>
      <c r="G237" s="56" t="str">
        <f t="shared" si="38"/>
        <v>-</v>
      </c>
      <c r="H237" s="55"/>
      <c r="I237" s="56" t="str">
        <f t="shared" si="39"/>
        <v>-</v>
      </c>
      <c r="J237" s="55"/>
      <c r="K237" s="56" t="str">
        <f t="shared" si="40"/>
        <v>-</v>
      </c>
      <c r="L237" s="55"/>
      <c r="M237" s="56" t="str">
        <f t="shared" si="41"/>
        <v>-</v>
      </c>
      <c r="N237" s="55"/>
      <c r="O237" s="56" t="str">
        <f t="shared" si="42"/>
        <v>-</v>
      </c>
      <c r="P237" s="55"/>
      <c r="Q237" s="56" t="str">
        <f t="shared" si="43"/>
        <v>-</v>
      </c>
      <c r="R237" s="55"/>
      <c r="S237" s="56" t="str">
        <f t="shared" si="44"/>
        <v>-</v>
      </c>
      <c r="T237" s="59"/>
      <c r="V237" s="2">
        <v>894</v>
      </c>
      <c r="W237" s="22">
        <v>870.46</v>
      </c>
      <c r="Z237" s="22"/>
    </row>
    <row r="238" spans="1:28">
      <c r="A238" s="38">
        <v>753</v>
      </c>
      <c r="B238" s="45">
        <v>7.4</v>
      </c>
      <c r="C238" s="44">
        <f t="shared" si="36"/>
        <v>875.68000000000006</v>
      </c>
      <c r="D238" s="55"/>
      <c r="E238" s="56" t="str">
        <f t="shared" si="37"/>
        <v>-</v>
      </c>
      <c r="F238" s="55"/>
      <c r="G238" s="56" t="str">
        <f t="shared" si="38"/>
        <v>-</v>
      </c>
      <c r="H238" s="55"/>
      <c r="I238" s="56" t="str">
        <f t="shared" si="39"/>
        <v>-</v>
      </c>
      <c r="J238" s="55"/>
      <c r="K238" s="56" t="str">
        <f t="shared" si="40"/>
        <v>-</v>
      </c>
      <c r="L238" s="55"/>
      <c r="M238" s="56" t="str">
        <f t="shared" si="41"/>
        <v>-</v>
      </c>
      <c r="N238" s="55"/>
      <c r="O238" s="56" t="str">
        <f t="shared" si="42"/>
        <v>-</v>
      </c>
      <c r="P238" s="55"/>
      <c r="Q238" s="56" t="str">
        <f t="shared" si="43"/>
        <v>-</v>
      </c>
      <c r="R238" s="55"/>
      <c r="S238" s="56" t="str">
        <f t="shared" si="44"/>
        <v>-</v>
      </c>
      <c r="T238" s="61" t="s">
        <v>53</v>
      </c>
      <c r="V238" s="2">
        <v>942</v>
      </c>
      <c r="W238" s="22">
        <v>870.6</v>
      </c>
      <c r="Z238" s="22"/>
    </row>
    <row r="239" spans="1:28">
      <c r="A239" s="38">
        <v>758</v>
      </c>
      <c r="B239" s="45">
        <v>7.3</v>
      </c>
      <c r="C239" s="44">
        <f t="shared" si="36"/>
        <v>875.78000000000009</v>
      </c>
      <c r="D239" s="55"/>
      <c r="E239" s="56" t="str">
        <f t="shared" si="37"/>
        <v>-</v>
      </c>
      <c r="F239" s="55"/>
      <c r="G239" s="56" t="str">
        <f t="shared" si="38"/>
        <v>-</v>
      </c>
      <c r="H239" s="55"/>
      <c r="I239" s="56" t="str">
        <f t="shared" si="39"/>
        <v>-</v>
      </c>
      <c r="J239" s="55"/>
      <c r="K239" s="56" t="str">
        <f t="shared" si="40"/>
        <v>-</v>
      </c>
      <c r="L239" s="55"/>
      <c r="M239" s="56" t="str">
        <f t="shared" si="41"/>
        <v>-</v>
      </c>
      <c r="N239" s="55"/>
      <c r="O239" s="56" t="str">
        <f t="shared" si="42"/>
        <v>-</v>
      </c>
      <c r="P239" s="55"/>
      <c r="Q239" s="56" t="str">
        <f t="shared" si="43"/>
        <v>-</v>
      </c>
      <c r="R239" s="55"/>
      <c r="S239" s="56" t="str">
        <f t="shared" si="44"/>
        <v>-</v>
      </c>
      <c r="T239" s="59"/>
      <c r="V239" s="2">
        <v>988</v>
      </c>
      <c r="W239" s="22">
        <v>869.96</v>
      </c>
      <c r="Z239" s="22"/>
    </row>
    <row r="240" spans="1:28">
      <c r="A240" s="38">
        <v>760</v>
      </c>
      <c r="B240" s="45">
        <v>7</v>
      </c>
      <c r="C240" s="44">
        <f t="shared" si="36"/>
        <v>876.08</v>
      </c>
      <c r="D240" s="55"/>
      <c r="E240" s="56" t="str">
        <f t="shared" si="37"/>
        <v>-</v>
      </c>
      <c r="F240" s="55"/>
      <c r="G240" s="56" t="str">
        <f t="shared" si="38"/>
        <v>-</v>
      </c>
      <c r="H240" s="55"/>
      <c r="I240" s="56" t="str">
        <f t="shared" si="39"/>
        <v>-</v>
      </c>
      <c r="J240" s="55"/>
      <c r="K240" s="56" t="str">
        <f t="shared" si="40"/>
        <v>-</v>
      </c>
      <c r="L240" s="55"/>
      <c r="M240" s="56" t="str">
        <f t="shared" si="41"/>
        <v>-</v>
      </c>
      <c r="N240" s="55"/>
      <c r="O240" s="56" t="str">
        <f t="shared" si="42"/>
        <v>-</v>
      </c>
      <c r="P240" s="55"/>
      <c r="Q240" s="56" t="str">
        <f t="shared" si="43"/>
        <v>-</v>
      </c>
      <c r="R240" s="55"/>
      <c r="S240" s="56" t="str">
        <f t="shared" si="44"/>
        <v>-</v>
      </c>
      <c r="T240" s="59"/>
      <c r="V240" s="2">
        <v>1035</v>
      </c>
      <c r="W240" s="22">
        <v>871.1</v>
      </c>
      <c r="Z240" s="22"/>
    </row>
    <row r="241" spans="1:26">
      <c r="A241" s="38">
        <v>780</v>
      </c>
      <c r="B241" s="45">
        <v>7</v>
      </c>
      <c r="C241" s="44">
        <f t="shared" si="36"/>
        <v>876.08</v>
      </c>
      <c r="D241" s="55"/>
      <c r="E241" s="56" t="str">
        <f t="shared" si="37"/>
        <v>-</v>
      </c>
      <c r="F241" s="55"/>
      <c r="G241" s="56" t="str">
        <f t="shared" si="38"/>
        <v>-</v>
      </c>
      <c r="H241" s="55"/>
      <c r="I241" s="56" t="str">
        <f t="shared" si="39"/>
        <v>-</v>
      </c>
      <c r="J241" s="55"/>
      <c r="K241" s="56" t="str">
        <f t="shared" si="40"/>
        <v>-</v>
      </c>
      <c r="L241" s="55"/>
      <c r="M241" s="56" t="str">
        <f t="shared" si="41"/>
        <v>-</v>
      </c>
      <c r="N241" s="55"/>
      <c r="O241" s="56" t="str">
        <f t="shared" si="42"/>
        <v>-</v>
      </c>
      <c r="P241" s="55"/>
      <c r="Q241" s="56" t="str">
        <f t="shared" si="43"/>
        <v>-</v>
      </c>
      <c r="R241" s="55"/>
      <c r="S241" s="56" t="str">
        <f t="shared" si="44"/>
        <v>-</v>
      </c>
      <c r="T241" s="59"/>
      <c r="V241" s="2">
        <v>1082</v>
      </c>
      <c r="W241" s="22">
        <v>871.48</v>
      </c>
      <c r="Z241" s="22"/>
    </row>
    <row r="242" spans="1:26">
      <c r="A242" s="38">
        <v>795</v>
      </c>
      <c r="B242" s="45">
        <v>6.7</v>
      </c>
      <c r="C242" s="44">
        <f t="shared" si="36"/>
        <v>876.38</v>
      </c>
      <c r="D242" s="55"/>
      <c r="E242" s="56" t="str">
        <f t="shared" si="37"/>
        <v>-</v>
      </c>
      <c r="F242" s="55"/>
      <c r="G242" s="56" t="str">
        <f t="shared" si="38"/>
        <v>-</v>
      </c>
      <c r="H242" s="55"/>
      <c r="I242" s="56" t="str">
        <f t="shared" si="39"/>
        <v>-</v>
      </c>
      <c r="J242" s="55"/>
      <c r="K242" s="56" t="str">
        <f t="shared" si="40"/>
        <v>-</v>
      </c>
      <c r="L242" s="55"/>
      <c r="M242" s="56" t="str">
        <f t="shared" si="41"/>
        <v>-</v>
      </c>
      <c r="N242" s="55"/>
      <c r="O242" s="56" t="str">
        <f t="shared" si="42"/>
        <v>-</v>
      </c>
      <c r="P242" s="55"/>
      <c r="Q242" s="56" t="str">
        <f t="shared" si="43"/>
        <v>-</v>
      </c>
      <c r="R242" s="55"/>
      <c r="S242" s="56" t="str">
        <f t="shared" si="44"/>
        <v>-</v>
      </c>
      <c r="T242" s="59"/>
      <c r="V242" s="2">
        <v>1129</v>
      </c>
      <c r="W242" s="22">
        <v>871.93</v>
      </c>
    </row>
    <row r="243" spans="1:26">
      <c r="A243" s="38">
        <v>800</v>
      </c>
      <c r="B243" s="45">
        <v>8.9</v>
      </c>
      <c r="C243" s="44">
        <f t="shared" si="36"/>
        <v>874.18000000000006</v>
      </c>
      <c r="D243" s="55"/>
      <c r="E243" s="56" t="str">
        <f t="shared" si="37"/>
        <v>-</v>
      </c>
      <c r="F243" s="55"/>
      <c r="G243" s="56" t="str">
        <f t="shared" si="38"/>
        <v>-</v>
      </c>
      <c r="H243" s="55"/>
      <c r="I243" s="56" t="str">
        <f t="shared" si="39"/>
        <v>-</v>
      </c>
      <c r="J243" s="55"/>
      <c r="K243" s="56" t="str">
        <f t="shared" si="40"/>
        <v>-</v>
      </c>
      <c r="L243" s="55"/>
      <c r="M243" s="56" t="str">
        <f t="shared" si="41"/>
        <v>-</v>
      </c>
      <c r="N243" s="55"/>
      <c r="O243" s="56" t="str">
        <f t="shared" si="42"/>
        <v>-</v>
      </c>
      <c r="P243" s="55"/>
      <c r="Q243" s="56" t="str">
        <f t="shared" si="43"/>
        <v>-</v>
      </c>
      <c r="R243" s="55"/>
      <c r="S243" s="56" t="str">
        <f t="shared" si="44"/>
        <v>-</v>
      </c>
      <c r="T243" s="61" t="s">
        <v>54</v>
      </c>
      <c r="V243" s="2">
        <v>1176</v>
      </c>
      <c r="W243" s="22">
        <v>872.46</v>
      </c>
    </row>
    <row r="244" spans="1:26">
      <c r="A244" s="38">
        <v>805</v>
      </c>
      <c r="B244" s="45">
        <v>7.6</v>
      </c>
      <c r="C244" s="44">
        <f t="shared" si="36"/>
        <v>875.48</v>
      </c>
      <c r="D244" s="55"/>
      <c r="E244" s="56" t="str">
        <f t="shared" si="37"/>
        <v>-</v>
      </c>
      <c r="F244" s="55"/>
      <c r="G244" s="56" t="str">
        <f t="shared" si="38"/>
        <v>-</v>
      </c>
      <c r="H244" s="55"/>
      <c r="I244" s="56" t="str">
        <f t="shared" si="39"/>
        <v>-</v>
      </c>
      <c r="J244" s="55"/>
      <c r="K244" s="56" t="str">
        <f t="shared" si="40"/>
        <v>-</v>
      </c>
      <c r="L244" s="55"/>
      <c r="M244" s="56" t="str">
        <f t="shared" si="41"/>
        <v>-</v>
      </c>
      <c r="N244" s="55"/>
      <c r="O244" s="56" t="str">
        <f t="shared" si="42"/>
        <v>-</v>
      </c>
      <c r="P244" s="55"/>
      <c r="Q244" s="56" t="str">
        <f t="shared" si="43"/>
        <v>-</v>
      </c>
      <c r="R244" s="55"/>
      <c r="S244" s="56" t="str">
        <f t="shared" si="44"/>
        <v>-</v>
      </c>
      <c r="T244" s="59"/>
      <c r="V244" s="2">
        <v>1223</v>
      </c>
      <c r="W244" s="22">
        <v>873.07</v>
      </c>
    </row>
    <row r="245" spans="1:26">
      <c r="A245" s="38">
        <v>820</v>
      </c>
      <c r="B245" s="45">
        <v>7.6</v>
      </c>
      <c r="C245" s="44">
        <f t="shared" si="36"/>
        <v>875.48</v>
      </c>
      <c r="D245" s="55"/>
      <c r="E245" s="56" t="str">
        <f t="shared" si="37"/>
        <v>-</v>
      </c>
      <c r="F245" s="55"/>
      <c r="G245" s="56" t="str">
        <f t="shared" si="38"/>
        <v>-</v>
      </c>
      <c r="H245" s="55"/>
      <c r="I245" s="56" t="str">
        <f t="shared" si="39"/>
        <v>-</v>
      </c>
      <c r="J245" s="55"/>
      <c r="K245" s="56" t="str">
        <f t="shared" si="40"/>
        <v>-</v>
      </c>
      <c r="L245" s="55"/>
      <c r="M245" s="56" t="str">
        <f t="shared" si="41"/>
        <v>-</v>
      </c>
      <c r="N245" s="55"/>
      <c r="O245" s="56" t="str">
        <f t="shared" si="42"/>
        <v>-</v>
      </c>
      <c r="P245" s="55"/>
      <c r="Q245" s="56" t="str">
        <f t="shared" si="43"/>
        <v>-</v>
      </c>
      <c r="R245" s="55"/>
      <c r="S245" s="56" t="str">
        <f t="shared" si="44"/>
        <v>-</v>
      </c>
      <c r="T245" s="59"/>
    </row>
    <row r="246" spans="1:26">
      <c r="A246" s="38">
        <v>840</v>
      </c>
      <c r="B246" s="45">
        <v>9.8000000000000007</v>
      </c>
      <c r="C246" s="44">
        <f t="shared" si="36"/>
        <v>873.28000000000009</v>
      </c>
      <c r="D246" s="55"/>
      <c r="E246" s="56" t="str">
        <f t="shared" si="37"/>
        <v>-</v>
      </c>
      <c r="F246" s="55"/>
      <c r="G246" s="56" t="str">
        <f t="shared" si="38"/>
        <v>-</v>
      </c>
      <c r="H246" s="55"/>
      <c r="I246" s="56" t="str">
        <f t="shared" si="39"/>
        <v>-</v>
      </c>
      <c r="J246" s="55"/>
      <c r="K246" s="56" t="str">
        <f t="shared" si="40"/>
        <v>-</v>
      </c>
      <c r="L246" s="55"/>
      <c r="M246" s="56" t="str">
        <f t="shared" si="41"/>
        <v>-</v>
      </c>
      <c r="N246" s="55"/>
      <c r="O246" s="56" t="str">
        <f t="shared" si="42"/>
        <v>-</v>
      </c>
      <c r="P246" s="55"/>
      <c r="Q246" s="56" t="str">
        <f t="shared" si="43"/>
        <v>-</v>
      </c>
      <c r="R246" s="55"/>
      <c r="S246" s="56" t="str">
        <f t="shared" si="44"/>
        <v>-</v>
      </c>
      <c r="T246" s="59"/>
    </row>
    <row r="247" spans="1:26">
      <c r="A247" s="38">
        <v>842</v>
      </c>
      <c r="B247" s="45">
        <v>9.4</v>
      </c>
      <c r="C247" s="44">
        <f t="shared" si="36"/>
        <v>873.68000000000006</v>
      </c>
      <c r="D247" s="55"/>
      <c r="E247" s="56" t="str">
        <f t="shared" si="37"/>
        <v>-</v>
      </c>
      <c r="F247" s="55"/>
      <c r="G247" s="56" t="str">
        <f t="shared" si="38"/>
        <v>-</v>
      </c>
      <c r="H247" s="55"/>
      <c r="I247" s="56" t="str">
        <f t="shared" si="39"/>
        <v>-</v>
      </c>
      <c r="J247" s="55"/>
      <c r="K247" s="56" t="str">
        <f t="shared" si="40"/>
        <v>-</v>
      </c>
      <c r="L247" s="55"/>
      <c r="M247" s="56" t="str">
        <f t="shared" si="41"/>
        <v>-</v>
      </c>
      <c r="N247" s="55"/>
      <c r="O247" s="56" t="str">
        <f t="shared" si="42"/>
        <v>-</v>
      </c>
      <c r="P247" s="55"/>
      <c r="Q247" s="56" t="str">
        <f t="shared" si="43"/>
        <v>-</v>
      </c>
      <c r="R247" s="55"/>
      <c r="S247" s="56" t="str">
        <f t="shared" si="44"/>
        <v>-</v>
      </c>
      <c r="T247" s="61"/>
    </row>
    <row r="248" spans="1:26">
      <c r="A248" s="38">
        <v>847</v>
      </c>
      <c r="B248" s="45">
        <v>15</v>
      </c>
      <c r="C248" s="44">
        <f t="shared" si="36"/>
        <v>868.08</v>
      </c>
      <c r="D248" s="55"/>
      <c r="E248" s="56" t="str">
        <f t="shared" si="37"/>
        <v>-</v>
      </c>
      <c r="F248" s="55"/>
      <c r="G248" s="56" t="str">
        <f t="shared" si="38"/>
        <v>-</v>
      </c>
      <c r="H248" s="55"/>
      <c r="I248" s="56" t="str">
        <f t="shared" si="39"/>
        <v>-</v>
      </c>
      <c r="J248" s="55"/>
      <c r="K248" s="56" t="str">
        <f t="shared" si="40"/>
        <v>-</v>
      </c>
      <c r="L248" s="55"/>
      <c r="M248" s="56" t="str">
        <f t="shared" si="41"/>
        <v>-</v>
      </c>
      <c r="N248" s="55"/>
      <c r="O248" s="56" t="str">
        <f t="shared" si="42"/>
        <v>-</v>
      </c>
      <c r="P248" s="55"/>
      <c r="Q248" s="56" t="str">
        <f t="shared" si="43"/>
        <v>-</v>
      </c>
      <c r="R248" s="55"/>
      <c r="S248" s="56" t="str">
        <f t="shared" si="44"/>
        <v>-</v>
      </c>
      <c r="T248" s="61" t="s">
        <v>55</v>
      </c>
    </row>
    <row r="249" spans="1:26">
      <c r="A249" s="38">
        <v>852</v>
      </c>
      <c r="B249" s="45">
        <v>15.4</v>
      </c>
      <c r="C249" s="44">
        <f t="shared" si="36"/>
        <v>867.68000000000006</v>
      </c>
      <c r="D249" s="55"/>
      <c r="E249" s="56" t="str">
        <f t="shared" si="37"/>
        <v>-</v>
      </c>
      <c r="F249" s="55"/>
      <c r="G249" s="56" t="str">
        <f t="shared" si="38"/>
        <v>-</v>
      </c>
      <c r="H249" s="55"/>
      <c r="I249" s="56" t="str">
        <f t="shared" si="39"/>
        <v>-</v>
      </c>
      <c r="J249" s="55"/>
      <c r="K249" s="56" t="str">
        <f t="shared" si="40"/>
        <v>-</v>
      </c>
      <c r="L249" s="55"/>
      <c r="M249" s="56" t="str">
        <f t="shared" si="41"/>
        <v>-</v>
      </c>
      <c r="N249" s="55"/>
      <c r="O249" s="56" t="str">
        <f t="shared" si="42"/>
        <v>-</v>
      </c>
      <c r="P249" s="55"/>
      <c r="Q249" s="56" t="str">
        <f t="shared" si="43"/>
        <v>-</v>
      </c>
      <c r="R249" s="55"/>
      <c r="S249" s="56" t="str">
        <f t="shared" si="44"/>
        <v>-</v>
      </c>
      <c r="T249" s="61"/>
    </row>
    <row r="250" spans="1:26">
      <c r="A250" s="38">
        <v>860</v>
      </c>
      <c r="B250" s="45">
        <v>15.1</v>
      </c>
      <c r="C250" s="44">
        <f t="shared" si="36"/>
        <v>867.98</v>
      </c>
      <c r="D250" s="55"/>
      <c r="E250" s="56" t="str">
        <f t="shared" si="37"/>
        <v>-</v>
      </c>
      <c r="F250" s="55"/>
      <c r="G250" s="56" t="str">
        <f t="shared" si="38"/>
        <v>-</v>
      </c>
      <c r="H250" s="55"/>
      <c r="I250" s="56" t="str">
        <f t="shared" si="39"/>
        <v>-</v>
      </c>
      <c r="J250" s="55"/>
      <c r="K250" s="56" t="str">
        <f t="shared" si="40"/>
        <v>-</v>
      </c>
      <c r="L250" s="55"/>
      <c r="M250" s="56" t="str">
        <f t="shared" si="41"/>
        <v>-</v>
      </c>
      <c r="N250" s="55"/>
      <c r="O250" s="56" t="str">
        <f t="shared" si="42"/>
        <v>-</v>
      </c>
      <c r="P250" s="55"/>
      <c r="Q250" s="56" t="str">
        <f t="shared" si="43"/>
        <v>-</v>
      </c>
      <c r="R250" s="55"/>
      <c r="S250" s="56" t="str">
        <f t="shared" si="44"/>
        <v>-</v>
      </c>
      <c r="T250" s="59"/>
    </row>
    <row r="251" spans="1:26">
      <c r="A251" s="38">
        <v>880</v>
      </c>
      <c r="B251" s="45">
        <v>15.4</v>
      </c>
      <c r="C251" s="44">
        <f t="shared" si="36"/>
        <v>867.68000000000006</v>
      </c>
      <c r="D251" s="55"/>
      <c r="E251" s="56" t="str">
        <f t="shared" si="37"/>
        <v>-</v>
      </c>
      <c r="F251" s="55"/>
      <c r="G251" s="56" t="str">
        <f t="shared" si="38"/>
        <v>-</v>
      </c>
      <c r="H251" s="55"/>
      <c r="I251" s="56" t="str">
        <f t="shared" si="39"/>
        <v>-</v>
      </c>
      <c r="J251" s="55"/>
      <c r="K251" s="56" t="str">
        <f t="shared" si="40"/>
        <v>-</v>
      </c>
      <c r="L251" s="55"/>
      <c r="M251" s="56" t="str">
        <f t="shared" si="41"/>
        <v>-</v>
      </c>
      <c r="N251" s="55"/>
      <c r="O251" s="56" t="str">
        <f t="shared" si="42"/>
        <v>-</v>
      </c>
      <c r="P251" s="55"/>
      <c r="Q251" s="56" t="str">
        <f t="shared" si="43"/>
        <v>-</v>
      </c>
      <c r="R251" s="55"/>
      <c r="S251" s="56" t="str">
        <f t="shared" si="44"/>
        <v>-</v>
      </c>
      <c r="T251" s="59"/>
    </row>
    <row r="252" spans="1:26">
      <c r="A252" s="38">
        <v>889</v>
      </c>
      <c r="B252" s="45">
        <v>15.4</v>
      </c>
      <c r="C252" s="44">
        <f t="shared" si="36"/>
        <v>867.68000000000006</v>
      </c>
      <c r="D252" s="55"/>
      <c r="E252" s="56" t="str">
        <f t="shared" si="37"/>
        <v>-</v>
      </c>
      <c r="F252" s="55"/>
      <c r="G252" s="56" t="str">
        <f t="shared" si="38"/>
        <v>-</v>
      </c>
      <c r="H252" s="55"/>
      <c r="I252" s="56" t="str">
        <f t="shared" si="39"/>
        <v>-</v>
      </c>
      <c r="J252" s="55"/>
      <c r="K252" s="56" t="str">
        <f t="shared" si="40"/>
        <v>-</v>
      </c>
      <c r="L252" s="55"/>
      <c r="M252" s="56" t="str">
        <f t="shared" si="41"/>
        <v>-</v>
      </c>
      <c r="N252" s="55"/>
      <c r="O252" s="56" t="str">
        <f t="shared" si="42"/>
        <v>-</v>
      </c>
      <c r="P252" s="55"/>
      <c r="Q252" s="56" t="str">
        <f t="shared" si="43"/>
        <v>-</v>
      </c>
      <c r="R252" s="55"/>
      <c r="S252" s="56" t="str">
        <f t="shared" si="44"/>
        <v>-</v>
      </c>
      <c r="T252" s="59"/>
    </row>
    <row r="253" spans="1:26">
      <c r="A253" s="38">
        <v>894</v>
      </c>
      <c r="B253" s="45">
        <v>15.4</v>
      </c>
      <c r="C253" s="44">
        <f t="shared" si="36"/>
        <v>867.68000000000006</v>
      </c>
      <c r="D253" s="55"/>
      <c r="E253" s="56" t="str">
        <f t="shared" si="37"/>
        <v>-</v>
      </c>
      <c r="F253" s="55"/>
      <c r="G253" s="56" t="str">
        <f t="shared" si="38"/>
        <v>-</v>
      </c>
      <c r="H253" s="55"/>
      <c r="I253" s="56" t="str">
        <f t="shared" si="39"/>
        <v>-</v>
      </c>
      <c r="J253" s="55"/>
      <c r="K253" s="56" t="str">
        <f t="shared" si="40"/>
        <v>-</v>
      </c>
      <c r="L253" s="55"/>
      <c r="M253" s="56" t="str">
        <f t="shared" si="41"/>
        <v>-</v>
      </c>
      <c r="N253" s="55"/>
      <c r="O253" s="56" t="str">
        <f t="shared" si="42"/>
        <v>-</v>
      </c>
      <c r="P253" s="55"/>
      <c r="Q253" s="56" t="str">
        <f t="shared" si="43"/>
        <v>-</v>
      </c>
      <c r="R253" s="55"/>
      <c r="S253" s="56" t="str">
        <f t="shared" si="44"/>
        <v>-</v>
      </c>
      <c r="T253" s="61" t="s">
        <v>56</v>
      </c>
    </row>
    <row r="254" spans="1:26">
      <c r="A254" s="38">
        <v>899</v>
      </c>
      <c r="B254" s="45">
        <v>8.5</v>
      </c>
      <c r="C254" s="44">
        <f t="shared" si="36"/>
        <v>874.58</v>
      </c>
      <c r="D254" s="55"/>
      <c r="E254" s="56" t="str">
        <f t="shared" si="37"/>
        <v>-</v>
      </c>
      <c r="F254" s="55"/>
      <c r="G254" s="56" t="str">
        <f t="shared" si="38"/>
        <v>-</v>
      </c>
      <c r="H254" s="55"/>
      <c r="I254" s="56" t="str">
        <f t="shared" si="39"/>
        <v>-</v>
      </c>
      <c r="J254" s="55"/>
      <c r="K254" s="56" t="str">
        <f t="shared" si="40"/>
        <v>-</v>
      </c>
      <c r="L254" s="55"/>
      <c r="M254" s="56" t="str">
        <f t="shared" si="41"/>
        <v>-</v>
      </c>
      <c r="N254" s="55"/>
      <c r="O254" s="56" t="str">
        <f t="shared" si="42"/>
        <v>-</v>
      </c>
      <c r="P254" s="55"/>
      <c r="Q254" s="56" t="str">
        <f t="shared" si="43"/>
        <v>-</v>
      </c>
      <c r="R254" s="55"/>
      <c r="S254" s="56" t="str">
        <f t="shared" si="44"/>
        <v>-</v>
      </c>
      <c r="T254" s="59"/>
    </row>
    <row r="255" spans="1:26">
      <c r="A255" s="38">
        <v>900</v>
      </c>
      <c r="B255" s="45">
        <v>9.8000000000000007</v>
      </c>
      <c r="C255" s="44">
        <f t="shared" si="36"/>
        <v>873.28000000000009</v>
      </c>
      <c r="D255" s="55"/>
      <c r="E255" s="56" t="str">
        <f t="shared" si="37"/>
        <v>-</v>
      </c>
      <c r="F255" s="55"/>
      <c r="G255" s="56" t="str">
        <f t="shared" si="38"/>
        <v>-</v>
      </c>
      <c r="H255" s="55"/>
      <c r="I255" s="56" t="str">
        <f t="shared" si="39"/>
        <v>-</v>
      </c>
      <c r="J255" s="55"/>
      <c r="K255" s="56" t="str">
        <f t="shared" si="40"/>
        <v>-</v>
      </c>
      <c r="L255" s="55"/>
      <c r="M255" s="56" t="str">
        <f t="shared" si="41"/>
        <v>-</v>
      </c>
      <c r="N255" s="55"/>
      <c r="O255" s="56" t="str">
        <f t="shared" si="42"/>
        <v>-</v>
      </c>
      <c r="P255" s="55"/>
      <c r="Q255" s="56" t="str">
        <f t="shared" si="43"/>
        <v>-</v>
      </c>
      <c r="R255" s="55"/>
      <c r="S255" s="56" t="str">
        <f t="shared" si="44"/>
        <v>-</v>
      </c>
      <c r="T255" s="59"/>
    </row>
    <row r="256" spans="1:26">
      <c r="A256" s="38">
        <v>920</v>
      </c>
      <c r="B256" s="45">
        <v>8.5</v>
      </c>
      <c r="C256" s="44">
        <f t="shared" si="36"/>
        <v>874.58</v>
      </c>
      <c r="D256" s="55"/>
      <c r="E256" s="56" t="str">
        <f t="shared" si="37"/>
        <v>-</v>
      </c>
      <c r="F256" s="55"/>
      <c r="G256" s="56" t="str">
        <f t="shared" si="38"/>
        <v>-</v>
      </c>
      <c r="H256" s="55"/>
      <c r="I256" s="56" t="str">
        <f t="shared" si="39"/>
        <v>-</v>
      </c>
      <c r="J256" s="55"/>
      <c r="K256" s="56" t="str">
        <f t="shared" si="40"/>
        <v>-</v>
      </c>
      <c r="L256" s="55"/>
      <c r="M256" s="56" t="str">
        <f t="shared" si="41"/>
        <v>-</v>
      </c>
      <c r="N256" s="55"/>
      <c r="O256" s="56" t="str">
        <f t="shared" si="42"/>
        <v>-</v>
      </c>
      <c r="P256" s="55"/>
      <c r="Q256" s="56" t="str">
        <f t="shared" si="43"/>
        <v>-</v>
      </c>
      <c r="R256" s="55"/>
      <c r="S256" s="56" t="str">
        <f t="shared" si="44"/>
        <v>-</v>
      </c>
      <c r="T256" s="59"/>
    </row>
    <row r="257" spans="1:20">
      <c r="A257" s="38">
        <v>937</v>
      </c>
      <c r="B257" s="45">
        <v>8.6999999999999993</v>
      </c>
      <c r="C257" s="44">
        <f t="shared" si="36"/>
        <v>874.38</v>
      </c>
      <c r="D257" s="55"/>
      <c r="E257" s="56" t="str">
        <f t="shared" si="37"/>
        <v>-</v>
      </c>
      <c r="F257" s="55"/>
      <c r="G257" s="56" t="str">
        <f t="shared" si="38"/>
        <v>-</v>
      </c>
      <c r="H257" s="55"/>
      <c r="I257" s="56" t="str">
        <f t="shared" si="39"/>
        <v>-</v>
      </c>
      <c r="J257" s="55"/>
      <c r="K257" s="56" t="str">
        <f t="shared" si="40"/>
        <v>-</v>
      </c>
      <c r="L257" s="55"/>
      <c r="M257" s="56" t="str">
        <f t="shared" si="41"/>
        <v>-</v>
      </c>
      <c r="N257" s="55"/>
      <c r="O257" s="56" t="str">
        <f t="shared" si="42"/>
        <v>-</v>
      </c>
      <c r="P257" s="55"/>
      <c r="Q257" s="56" t="str">
        <f t="shared" si="43"/>
        <v>-</v>
      </c>
      <c r="R257" s="55"/>
      <c r="S257" s="56" t="str">
        <f t="shared" si="44"/>
        <v>-</v>
      </c>
      <c r="T257" s="59"/>
    </row>
    <row r="258" spans="1:20">
      <c r="A258" s="38">
        <v>940</v>
      </c>
      <c r="B258" s="45">
        <v>7.6</v>
      </c>
      <c r="C258" s="44">
        <f t="shared" si="36"/>
        <v>875.48</v>
      </c>
      <c r="D258" s="55"/>
      <c r="E258" s="56" t="str">
        <f t="shared" si="37"/>
        <v>-</v>
      </c>
      <c r="F258" s="55"/>
      <c r="G258" s="56" t="str">
        <f t="shared" si="38"/>
        <v>-</v>
      </c>
      <c r="H258" s="55"/>
      <c r="I258" s="56" t="str">
        <f t="shared" si="39"/>
        <v>-</v>
      </c>
      <c r="J258" s="55"/>
      <c r="K258" s="56" t="str">
        <f t="shared" si="40"/>
        <v>-</v>
      </c>
      <c r="L258" s="55"/>
      <c r="M258" s="56" t="str">
        <f t="shared" si="41"/>
        <v>-</v>
      </c>
      <c r="N258" s="55"/>
      <c r="O258" s="56" t="str">
        <f t="shared" si="42"/>
        <v>-</v>
      </c>
      <c r="P258" s="55"/>
      <c r="Q258" s="56" t="str">
        <f t="shared" si="43"/>
        <v>-</v>
      </c>
      <c r="R258" s="55"/>
      <c r="S258" s="56" t="str">
        <f t="shared" si="44"/>
        <v>-</v>
      </c>
      <c r="T258" s="59"/>
    </row>
    <row r="259" spans="1:20">
      <c r="A259" s="38">
        <v>942</v>
      </c>
      <c r="B259" s="45">
        <v>7.5</v>
      </c>
      <c r="C259" s="44">
        <f t="shared" si="36"/>
        <v>875.58</v>
      </c>
      <c r="D259" s="55"/>
      <c r="E259" s="56" t="str">
        <f t="shared" si="37"/>
        <v>-</v>
      </c>
      <c r="F259" s="55"/>
      <c r="G259" s="56" t="str">
        <f t="shared" si="38"/>
        <v>-</v>
      </c>
      <c r="H259" s="55"/>
      <c r="I259" s="56" t="str">
        <f t="shared" si="39"/>
        <v>-</v>
      </c>
      <c r="J259" s="55"/>
      <c r="K259" s="56" t="str">
        <f t="shared" si="40"/>
        <v>-</v>
      </c>
      <c r="L259" s="55"/>
      <c r="M259" s="56" t="str">
        <f t="shared" si="41"/>
        <v>-</v>
      </c>
      <c r="N259" s="55"/>
      <c r="O259" s="56" t="str">
        <f t="shared" si="42"/>
        <v>-</v>
      </c>
      <c r="P259" s="55"/>
      <c r="Q259" s="56" t="str">
        <f t="shared" si="43"/>
        <v>-</v>
      </c>
      <c r="R259" s="55"/>
      <c r="S259" s="56" t="str">
        <f t="shared" si="44"/>
        <v>-</v>
      </c>
      <c r="T259" s="61" t="s">
        <v>57</v>
      </c>
    </row>
    <row r="260" spans="1:20">
      <c r="A260" s="38">
        <v>947</v>
      </c>
      <c r="B260" s="45">
        <v>8.9</v>
      </c>
      <c r="C260" s="44">
        <f t="shared" si="36"/>
        <v>874.18000000000006</v>
      </c>
      <c r="D260" s="55"/>
      <c r="E260" s="56" t="str">
        <f t="shared" si="37"/>
        <v>-</v>
      </c>
      <c r="F260" s="55"/>
      <c r="G260" s="56" t="str">
        <f t="shared" si="38"/>
        <v>-</v>
      </c>
      <c r="H260" s="55"/>
      <c r="I260" s="56" t="str">
        <f t="shared" si="39"/>
        <v>-</v>
      </c>
      <c r="J260" s="55"/>
      <c r="K260" s="56" t="str">
        <f t="shared" si="40"/>
        <v>-</v>
      </c>
      <c r="L260" s="55"/>
      <c r="M260" s="56" t="str">
        <f t="shared" si="41"/>
        <v>-</v>
      </c>
      <c r="N260" s="55"/>
      <c r="O260" s="56" t="str">
        <f t="shared" si="42"/>
        <v>-</v>
      </c>
      <c r="P260" s="55"/>
      <c r="Q260" s="56" t="str">
        <f t="shared" si="43"/>
        <v>-</v>
      </c>
      <c r="R260" s="55"/>
      <c r="S260" s="56" t="str">
        <f t="shared" si="44"/>
        <v>-</v>
      </c>
      <c r="T260" s="59"/>
    </row>
    <row r="261" spans="1:20">
      <c r="A261" s="38">
        <v>960</v>
      </c>
      <c r="B261" s="45">
        <v>8.9</v>
      </c>
      <c r="C261" s="44">
        <f t="shared" si="36"/>
        <v>874.18000000000006</v>
      </c>
      <c r="D261" s="55"/>
      <c r="E261" s="56" t="str">
        <f t="shared" si="37"/>
        <v>-</v>
      </c>
      <c r="F261" s="55"/>
      <c r="G261" s="56" t="str">
        <f t="shared" si="38"/>
        <v>-</v>
      </c>
      <c r="H261" s="55"/>
      <c r="I261" s="56" t="str">
        <f t="shared" si="39"/>
        <v>-</v>
      </c>
      <c r="J261" s="55"/>
      <c r="K261" s="56" t="str">
        <f t="shared" si="40"/>
        <v>-</v>
      </c>
      <c r="L261" s="55"/>
      <c r="M261" s="56" t="str">
        <f t="shared" si="41"/>
        <v>-</v>
      </c>
      <c r="N261" s="55"/>
      <c r="O261" s="56" t="str">
        <f t="shared" si="42"/>
        <v>-</v>
      </c>
      <c r="P261" s="55"/>
      <c r="Q261" s="56" t="str">
        <f t="shared" si="43"/>
        <v>-</v>
      </c>
      <c r="R261" s="55"/>
      <c r="S261" s="56" t="str">
        <f t="shared" si="44"/>
        <v>-</v>
      </c>
      <c r="T261" s="59"/>
    </row>
    <row r="262" spans="1:20">
      <c r="A262" s="38">
        <v>980</v>
      </c>
      <c r="B262" s="45">
        <v>9.1</v>
      </c>
      <c r="C262" s="44">
        <f t="shared" si="36"/>
        <v>873.98</v>
      </c>
      <c r="D262" s="55"/>
      <c r="E262" s="56" t="str">
        <f t="shared" si="37"/>
        <v>-</v>
      </c>
      <c r="F262" s="55"/>
      <c r="G262" s="56" t="str">
        <f t="shared" si="38"/>
        <v>-</v>
      </c>
      <c r="H262" s="55"/>
      <c r="I262" s="56" t="str">
        <f t="shared" si="39"/>
        <v>-</v>
      </c>
      <c r="J262" s="55"/>
      <c r="K262" s="56" t="str">
        <f t="shared" si="40"/>
        <v>-</v>
      </c>
      <c r="L262" s="55"/>
      <c r="M262" s="56" t="str">
        <f t="shared" si="41"/>
        <v>-</v>
      </c>
      <c r="N262" s="55"/>
      <c r="O262" s="56" t="str">
        <f t="shared" si="42"/>
        <v>-</v>
      </c>
      <c r="P262" s="55"/>
      <c r="Q262" s="56" t="str">
        <f t="shared" si="43"/>
        <v>-</v>
      </c>
      <c r="R262" s="55"/>
      <c r="S262" s="56" t="str">
        <f t="shared" si="44"/>
        <v>-</v>
      </c>
      <c r="T262" s="59"/>
    </row>
    <row r="263" spans="1:20">
      <c r="A263" s="38">
        <v>983</v>
      </c>
      <c r="B263" s="45">
        <v>9</v>
      </c>
      <c r="C263" s="44">
        <f t="shared" si="36"/>
        <v>874.08</v>
      </c>
      <c r="D263" s="55"/>
      <c r="E263" s="56" t="str">
        <f t="shared" si="37"/>
        <v>-</v>
      </c>
      <c r="F263" s="55"/>
      <c r="G263" s="56" t="str">
        <f t="shared" si="38"/>
        <v>-</v>
      </c>
      <c r="H263" s="55"/>
      <c r="I263" s="56" t="str">
        <f t="shared" si="39"/>
        <v>-</v>
      </c>
      <c r="J263" s="55"/>
      <c r="K263" s="56" t="str">
        <f t="shared" si="40"/>
        <v>-</v>
      </c>
      <c r="L263" s="55"/>
      <c r="M263" s="56" t="str">
        <f t="shared" si="41"/>
        <v>-</v>
      </c>
      <c r="N263" s="55"/>
      <c r="O263" s="56" t="str">
        <f t="shared" si="42"/>
        <v>-</v>
      </c>
      <c r="P263" s="55"/>
      <c r="Q263" s="56" t="str">
        <f t="shared" si="43"/>
        <v>-</v>
      </c>
      <c r="R263" s="55"/>
      <c r="S263" s="56" t="str">
        <f t="shared" si="44"/>
        <v>-</v>
      </c>
      <c r="T263" s="59"/>
    </row>
    <row r="264" spans="1:20">
      <c r="A264" s="38">
        <v>988</v>
      </c>
      <c r="B264" s="45">
        <v>8.1999999999999993</v>
      </c>
      <c r="C264" s="44">
        <f t="shared" si="36"/>
        <v>874.88</v>
      </c>
      <c r="D264" s="55"/>
      <c r="E264" s="56" t="str">
        <f t="shared" si="37"/>
        <v>-</v>
      </c>
      <c r="F264" s="55"/>
      <c r="G264" s="56" t="str">
        <f t="shared" si="38"/>
        <v>-</v>
      </c>
      <c r="H264" s="55"/>
      <c r="I264" s="56" t="str">
        <f t="shared" si="39"/>
        <v>-</v>
      </c>
      <c r="J264" s="55"/>
      <c r="K264" s="56" t="str">
        <f t="shared" si="40"/>
        <v>-</v>
      </c>
      <c r="L264" s="55"/>
      <c r="M264" s="56" t="str">
        <f t="shared" si="41"/>
        <v>-</v>
      </c>
      <c r="N264" s="55"/>
      <c r="O264" s="56" t="str">
        <f t="shared" si="42"/>
        <v>-</v>
      </c>
      <c r="P264" s="55"/>
      <c r="Q264" s="56" t="str">
        <f t="shared" si="43"/>
        <v>-</v>
      </c>
      <c r="R264" s="55"/>
      <c r="S264" s="56" t="str">
        <f t="shared" si="44"/>
        <v>-</v>
      </c>
      <c r="T264" s="61" t="s">
        <v>20</v>
      </c>
    </row>
    <row r="265" spans="1:20">
      <c r="A265" s="38">
        <v>993</v>
      </c>
      <c r="B265" s="45">
        <v>9.5</v>
      </c>
      <c r="C265" s="44">
        <f t="shared" si="36"/>
        <v>873.58</v>
      </c>
      <c r="D265" s="55"/>
      <c r="E265" s="56" t="str">
        <f t="shared" si="37"/>
        <v>-</v>
      </c>
      <c r="F265" s="55"/>
      <c r="G265" s="56" t="str">
        <f t="shared" si="38"/>
        <v>-</v>
      </c>
      <c r="H265" s="55"/>
      <c r="I265" s="56" t="str">
        <f t="shared" si="39"/>
        <v>-</v>
      </c>
      <c r="J265" s="55"/>
      <c r="K265" s="56" t="str">
        <f t="shared" si="40"/>
        <v>-</v>
      </c>
      <c r="L265" s="55"/>
      <c r="M265" s="56" t="str">
        <f t="shared" si="41"/>
        <v>-</v>
      </c>
      <c r="N265" s="55"/>
      <c r="O265" s="56" t="str">
        <f t="shared" si="42"/>
        <v>-</v>
      </c>
      <c r="P265" s="55"/>
      <c r="Q265" s="56" t="str">
        <f t="shared" si="43"/>
        <v>-</v>
      </c>
      <c r="R265" s="55"/>
      <c r="S265" s="56" t="str">
        <f t="shared" si="44"/>
        <v>-</v>
      </c>
      <c r="T265" s="59"/>
    </row>
    <row r="266" spans="1:20">
      <c r="A266" s="38">
        <v>1000</v>
      </c>
      <c r="B266" s="45">
        <v>8.5</v>
      </c>
      <c r="C266" s="44">
        <f t="shared" si="36"/>
        <v>874.58</v>
      </c>
      <c r="D266" s="55"/>
      <c r="E266" s="56" t="str">
        <f t="shared" si="37"/>
        <v>-</v>
      </c>
      <c r="F266" s="55"/>
      <c r="G266" s="56" t="str">
        <f t="shared" si="38"/>
        <v>-</v>
      </c>
      <c r="H266" s="55"/>
      <c r="I266" s="56" t="str">
        <f t="shared" si="39"/>
        <v>-</v>
      </c>
      <c r="J266" s="55"/>
      <c r="K266" s="56" t="str">
        <f t="shared" si="40"/>
        <v>-</v>
      </c>
      <c r="L266" s="55"/>
      <c r="M266" s="56" t="str">
        <f t="shared" si="41"/>
        <v>-</v>
      </c>
      <c r="N266" s="55"/>
      <c r="O266" s="56" t="str">
        <f t="shared" si="42"/>
        <v>-</v>
      </c>
      <c r="P266" s="55"/>
      <c r="Q266" s="56" t="str">
        <f t="shared" si="43"/>
        <v>-</v>
      </c>
      <c r="R266" s="55"/>
      <c r="S266" s="56" t="str">
        <f t="shared" si="44"/>
        <v>-</v>
      </c>
      <c r="T266" s="59"/>
    </row>
    <row r="267" spans="1:20">
      <c r="A267" s="38">
        <v>1020</v>
      </c>
      <c r="B267" s="45">
        <v>8.6</v>
      </c>
      <c r="C267" s="44">
        <f t="shared" si="36"/>
        <v>874.48</v>
      </c>
      <c r="D267" s="55"/>
      <c r="E267" s="56" t="str">
        <f t="shared" si="37"/>
        <v>-</v>
      </c>
      <c r="F267" s="55"/>
      <c r="G267" s="56" t="str">
        <f t="shared" si="38"/>
        <v>-</v>
      </c>
      <c r="H267" s="55"/>
      <c r="I267" s="56" t="str">
        <f t="shared" si="39"/>
        <v>-</v>
      </c>
      <c r="J267" s="55"/>
      <c r="K267" s="56" t="str">
        <f t="shared" si="40"/>
        <v>-</v>
      </c>
      <c r="L267" s="55"/>
      <c r="M267" s="56" t="str">
        <f t="shared" si="41"/>
        <v>-</v>
      </c>
      <c r="N267" s="55"/>
      <c r="O267" s="56" t="str">
        <f t="shared" si="42"/>
        <v>-</v>
      </c>
      <c r="P267" s="55"/>
      <c r="Q267" s="56" t="str">
        <f t="shared" si="43"/>
        <v>-</v>
      </c>
      <c r="R267" s="55"/>
      <c r="S267" s="56" t="str">
        <f t="shared" si="44"/>
        <v>-</v>
      </c>
      <c r="T267" s="59"/>
    </row>
    <row r="268" spans="1:20">
      <c r="A268" s="38">
        <v>1030</v>
      </c>
      <c r="B268" s="45">
        <v>8.6999999999999993</v>
      </c>
      <c r="C268" s="44">
        <f t="shared" si="36"/>
        <v>874.38</v>
      </c>
      <c r="D268" s="55"/>
      <c r="E268" s="56" t="str">
        <f t="shared" si="37"/>
        <v>-</v>
      </c>
      <c r="F268" s="55"/>
      <c r="G268" s="56" t="str">
        <f t="shared" si="38"/>
        <v>-</v>
      </c>
      <c r="H268" s="55"/>
      <c r="I268" s="56" t="str">
        <f t="shared" si="39"/>
        <v>-</v>
      </c>
      <c r="J268" s="55"/>
      <c r="K268" s="56" t="str">
        <f t="shared" si="40"/>
        <v>-</v>
      </c>
      <c r="L268" s="55"/>
      <c r="M268" s="56" t="str">
        <f t="shared" si="41"/>
        <v>-</v>
      </c>
      <c r="N268" s="55"/>
      <c r="O268" s="56" t="str">
        <f t="shared" si="42"/>
        <v>-</v>
      </c>
      <c r="P268" s="55"/>
      <c r="Q268" s="56" t="str">
        <f t="shared" si="43"/>
        <v>-</v>
      </c>
      <c r="R268" s="55"/>
      <c r="S268" s="56" t="str">
        <f t="shared" si="44"/>
        <v>-</v>
      </c>
      <c r="T268" s="59"/>
    </row>
    <row r="269" spans="1:20">
      <c r="A269" s="38">
        <v>1035</v>
      </c>
      <c r="B269" s="45">
        <v>8.6999999999999993</v>
      </c>
      <c r="C269" s="44">
        <f t="shared" si="36"/>
        <v>874.38</v>
      </c>
      <c r="D269" s="55"/>
      <c r="E269" s="56" t="str">
        <f t="shared" si="37"/>
        <v>-</v>
      </c>
      <c r="F269" s="55"/>
      <c r="G269" s="56" t="str">
        <f t="shared" si="38"/>
        <v>-</v>
      </c>
      <c r="H269" s="55"/>
      <c r="I269" s="56" t="str">
        <f t="shared" si="39"/>
        <v>-</v>
      </c>
      <c r="J269" s="55"/>
      <c r="K269" s="56" t="str">
        <f t="shared" si="40"/>
        <v>-</v>
      </c>
      <c r="L269" s="55"/>
      <c r="M269" s="56" t="str">
        <f t="shared" si="41"/>
        <v>-</v>
      </c>
      <c r="N269" s="55"/>
      <c r="O269" s="56" t="str">
        <f t="shared" si="42"/>
        <v>-</v>
      </c>
      <c r="P269" s="55"/>
      <c r="Q269" s="56" t="str">
        <f t="shared" si="43"/>
        <v>-</v>
      </c>
      <c r="R269" s="55"/>
      <c r="S269" s="56" t="str">
        <f t="shared" si="44"/>
        <v>-</v>
      </c>
      <c r="T269" s="61" t="s">
        <v>21</v>
      </c>
    </row>
    <row r="270" spans="1:20">
      <c r="A270" s="38">
        <v>1040</v>
      </c>
      <c r="B270" s="45">
        <v>9</v>
      </c>
      <c r="C270" s="44">
        <f t="shared" si="36"/>
        <v>874.08</v>
      </c>
      <c r="D270" s="55"/>
      <c r="E270" s="56" t="str">
        <f t="shared" si="37"/>
        <v>-</v>
      </c>
      <c r="F270" s="55"/>
      <c r="G270" s="56" t="str">
        <f t="shared" si="38"/>
        <v>-</v>
      </c>
      <c r="H270" s="55"/>
      <c r="I270" s="56" t="str">
        <f t="shared" si="39"/>
        <v>-</v>
      </c>
      <c r="J270" s="55"/>
      <c r="K270" s="56" t="str">
        <f t="shared" si="40"/>
        <v>-</v>
      </c>
      <c r="L270" s="55"/>
      <c r="M270" s="56" t="str">
        <f t="shared" si="41"/>
        <v>-</v>
      </c>
      <c r="N270" s="55"/>
      <c r="O270" s="56" t="str">
        <f t="shared" si="42"/>
        <v>-</v>
      </c>
      <c r="P270" s="55"/>
      <c r="Q270" s="56" t="str">
        <f t="shared" si="43"/>
        <v>-</v>
      </c>
      <c r="R270" s="55"/>
      <c r="S270" s="56" t="str">
        <f t="shared" si="44"/>
        <v>-</v>
      </c>
      <c r="T270" s="59"/>
    </row>
    <row r="271" spans="1:20">
      <c r="A271" s="38">
        <v>1060</v>
      </c>
      <c r="B271" s="45">
        <v>8.8000000000000007</v>
      </c>
      <c r="C271" s="44">
        <f t="shared" si="36"/>
        <v>874.28000000000009</v>
      </c>
      <c r="D271" s="55"/>
      <c r="E271" s="56" t="str">
        <f t="shared" si="37"/>
        <v>-</v>
      </c>
      <c r="F271" s="55"/>
      <c r="G271" s="56" t="str">
        <f t="shared" si="38"/>
        <v>-</v>
      </c>
      <c r="H271" s="55"/>
      <c r="I271" s="56" t="str">
        <f t="shared" si="39"/>
        <v>-</v>
      </c>
      <c r="J271" s="55"/>
      <c r="K271" s="56" t="str">
        <f t="shared" si="40"/>
        <v>-</v>
      </c>
      <c r="L271" s="55"/>
      <c r="M271" s="56" t="str">
        <f t="shared" si="41"/>
        <v>-</v>
      </c>
      <c r="N271" s="55"/>
      <c r="O271" s="56" t="str">
        <f t="shared" si="42"/>
        <v>-</v>
      </c>
      <c r="P271" s="55"/>
      <c r="Q271" s="56" t="str">
        <f t="shared" si="43"/>
        <v>-</v>
      </c>
      <c r="R271" s="55"/>
      <c r="S271" s="56" t="str">
        <f t="shared" si="44"/>
        <v>-</v>
      </c>
      <c r="T271" s="59"/>
    </row>
    <row r="272" spans="1:20">
      <c r="A272" s="38">
        <v>1077</v>
      </c>
      <c r="B272" s="45">
        <v>8.5</v>
      </c>
      <c r="C272" s="44">
        <f t="shared" si="36"/>
        <v>874.58</v>
      </c>
      <c r="D272" s="55"/>
      <c r="E272" s="56" t="str">
        <f t="shared" si="37"/>
        <v>-</v>
      </c>
      <c r="F272" s="55"/>
      <c r="G272" s="56" t="str">
        <f t="shared" si="38"/>
        <v>-</v>
      </c>
      <c r="H272" s="55"/>
      <c r="I272" s="56" t="str">
        <f t="shared" si="39"/>
        <v>-</v>
      </c>
      <c r="J272" s="55"/>
      <c r="K272" s="56" t="str">
        <f t="shared" si="40"/>
        <v>-</v>
      </c>
      <c r="L272" s="55"/>
      <c r="M272" s="56" t="str">
        <f t="shared" si="41"/>
        <v>-</v>
      </c>
      <c r="N272" s="55"/>
      <c r="O272" s="56" t="str">
        <f t="shared" si="42"/>
        <v>-</v>
      </c>
      <c r="P272" s="55"/>
      <c r="Q272" s="56" t="str">
        <f t="shared" si="43"/>
        <v>-</v>
      </c>
      <c r="R272" s="55"/>
      <c r="S272" s="56" t="str">
        <f t="shared" si="44"/>
        <v>-</v>
      </c>
      <c r="T272" s="61"/>
    </row>
    <row r="273" spans="1:20">
      <c r="A273" s="38">
        <v>1080</v>
      </c>
      <c r="B273" s="45">
        <v>8.9</v>
      </c>
      <c r="C273" s="44">
        <f t="shared" si="36"/>
        <v>874.18000000000006</v>
      </c>
      <c r="D273" s="55"/>
      <c r="E273" s="56" t="str">
        <f t="shared" si="37"/>
        <v>-</v>
      </c>
      <c r="F273" s="55"/>
      <c r="G273" s="56" t="str">
        <f t="shared" si="38"/>
        <v>-</v>
      </c>
      <c r="H273" s="55"/>
      <c r="I273" s="56" t="str">
        <f t="shared" si="39"/>
        <v>-</v>
      </c>
      <c r="J273" s="55"/>
      <c r="K273" s="56" t="str">
        <f t="shared" si="40"/>
        <v>-</v>
      </c>
      <c r="L273" s="55"/>
      <c r="M273" s="56" t="str">
        <f t="shared" si="41"/>
        <v>-</v>
      </c>
      <c r="N273" s="55"/>
      <c r="O273" s="56" t="str">
        <f t="shared" si="42"/>
        <v>-</v>
      </c>
      <c r="P273" s="55"/>
      <c r="Q273" s="56" t="str">
        <f t="shared" si="43"/>
        <v>-</v>
      </c>
      <c r="R273" s="55"/>
      <c r="S273" s="56" t="str">
        <f t="shared" si="44"/>
        <v>-</v>
      </c>
      <c r="T273" s="59"/>
    </row>
    <row r="274" spans="1:20">
      <c r="A274" s="38">
        <v>1082</v>
      </c>
      <c r="B274" s="45">
        <v>9.1999999999999993</v>
      </c>
      <c r="C274" s="44">
        <f t="shared" si="36"/>
        <v>873.88</v>
      </c>
      <c r="D274" s="55"/>
      <c r="E274" s="56" t="str">
        <f t="shared" si="37"/>
        <v>-</v>
      </c>
      <c r="F274" s="55"/>
      <c r="G274" s="56" t="str">
        <f t="shared" si="38"/>
        <v>-</v>
      </c>
      <c r="H274" s="55"/>
      <c r="I274" s="56" t="str">
        <f t="shared" si="39"/>
        <v>-</v>
      </c>
      <c r="J274" s="55"/>
      <c r="K274" s="56" t="str">
        <f t="shared" si="40"/>
        <v>-</v>
      </c>
      <c r="L274" s="55"/>
      <c r="M274" s="56" t="str">
        <f t="shared" si="41"/>
        <v>-</v>
      </c>
      <c r="N274" s="55"/>
      <c r="O274" s="56" t="str">
        <f t="shared" si="42"/>
        <v>-</v>
      </c>
      <c r="P274" s="55"/>
      <c r="Q274" s="56" t="str">
        <f t="shared" si="43"/>
        <v>-</v>
      </c>
      <c r="R274" s="55"/>
      <c r="S274" s="56" t="str">
        <f t="shared" si="44"/>
        <v>-</v>
      </c>
      <c r="T274" s="61" t="s">
        <v>22</v>
      </c>
    </row>
    <row r="275" spans="1:20">
      <c r="A275" s="38">
        <v>1087</v>
      </c>
      <c r="B275" s="45">
        <v>8.6999999999999993</v>
      </c>
      <c r="C275" s="44">
        <f t="shared" si="36"/>
        <v>874.38</v>
      </c>
      <c r="D275" s="55"/>
      <c r="E275" s="56" t="str">
        <f t="shared" si="37"/>
        <v>-</v>
      </c>
      <c r="F275" s="55"/>
      <c r="G275" s="56" t="str">
        <f t="shared" si="38"/>
        <v>-</v>
      </c>
      <c r="H275" s="55"/>
      <c r="I275" s="56" t="str">
        <f t="shared" si="39"/>
        <v>-</v>
      </c>
      <c r="J275" s="55"/>
      <c r="K275" s="56" t="str">
        <f t="shared" si="40"/>
        <v>-</v>
      </c>
      <c r="L275" s="55"/>
      <c r="M275" s="56" t="str">
        <f t="shared" si="41"/>
        <v>-</v>
      </c>
      <c r="N275" s="55"/>
      <c r="O275" s="56" t="str">
        <f t="shared" si="42"/>
        <v>-</v>
      </c>
      <c r="P275" s="55"/>
      <c r="Q275" s="56" t="str">
        <f t="shared" si="43"/>
        <v>-</v>
      </c>
      <c r="R275" s="55"/>
      <c r="S275" s="56" t="str">
        <f t="shared" si="44"/>
        <v>-</v>
      </c>
      <c r="T275" s="59"/>
    </row>
    <row r="276" spans="1:20">
      <c r="A276" s="38">
        <v>1100</v>
      </c>
      <c r="B276" s="45">
        <v>9.1999999999999993</v>
      </c>
      <c r="C276" s="44">
        <f t="shared" si="36"/>
        <v>873.88</v>
      </c>
      <c r="D276" s="55"/>
      <c r="E276" s="56" t="str">
        <f t="shared" si="37"/>
        <v>-</v>
      </c>
      <c r="F276" s="55"/>
      <c r="G276" s="56" t="str">
        <f t="shared" si="38"/>
        <v>-</v>
      </c>
      <c r="H276" s="55"/>
      <c r="I276" s="56" t="str">
        <f t="shared" si="39"/>
        <v>-</v>
      </c>
      <c r="J276" s="55"/>
      <c r="K276" s="56" t="str">
        <f t="shared" si="40"/>
        <v>-</v>
      </c>
      <c r="L276" s="55"/>
      <c r="M276" s="56" t="str">
        <f t="shared" si="41"/>
        <v>-</v>
      </c>
      <c r="N276" s="55"/>
      <c r="O276" s="56" t="str">
        <f t="shared" si="42"/>
        <v>-</v>
      </c>
      <c r="P276" s="55"/>
      <c r="Q276" s="56" t="str">
        <f t="shared" si="43"/>
        <v>-</v>
      </c>
      <c r="R276" s="55"/>
      <c r="S276" s="56" t="str">
        <f t="shared" si="44"/>
        <v>-</v>
      </c>
      <c r="T276" s="59"/>
    </row>
    <row r="277" spans="1:20">
      <c r="A277" s="38">
        <v>1120</v>
      </c>
      <c r="B277" s="45">
        <v>8.8000000000000007</v>
      </c>
      <c r="C277" s="44">
        <f t="shared" si="36"/>
        <v>874.28000000000009</v>
      </c>
      <c r="D277" s="55"/>
      <c r="E277" s="56" t="str">
        <f t="shared" si="37"/>
        <v>-</v>
      </c>
      <c r="F277" s="55"/>
      <c r="G277" s="56" t="str">
        <f t="shared" si="38"/>
        <v>-</v>
      </c>
      <c r="H277" s="55"/>
      <c r="I277" s="56" t="str">
        <f t="shared" si="39"/>
        <v>-</v>
      </c>
      <c r="J277" s="55"/>
      <c r="K277" s="56" t="str">
        <f t="shared" si="40"/>
        <v>-</v>
      </c>
      <c r="L277" s="55"/>
      <c r="M277" s="56" t="str">
        <f t="shared" si="41"/>
        <v>-</v>
      </c>
      <c r="N277" s="55"/>
      <c r="O277" s="56" t="str">
        <f t="shared" si="42"/>
        <v>-</v>
      </c>
      <c r="P277" s="55"/>
      <c r="Q277" s="56" t="str">
        <f t="shared" si="43"/>
        <v>-</v>
      </c>
      <c r="R277" s="55"/>
      <c r="S277" s="56" t="str">
        <f t="shared" si="44"/>
        <v>-</v>
      </c>
      <c r="T277" s="59"/>
    </row>
    <row r="278" spans="1:20">
      <c r="A278" s="38">
        <v>1124</v>
      </c>
      <c r="B278" s="45">
        <v>9.1</v>
      </c>
      <c r="C278" s="44">
        <f t="shared" si="36"/>
        <v>873.98</v>
      </c>
      <c r="D278" s="55"/>
      <c r="E278" s="56" t="str">
        <f t="shared" si="37"/>
        <v>-</v>
      </c>
      <c r="F278" s="55"/>
      <c r="G278" s="56" t="str">
        <f t="shared" si="38"/>
        <v>-</v>
      </c>
      <c r="H278" s="55"/>
      <c r="I278" s="56" t="str">
        <f t="shared" si="39"/>
        <v>-</v>
      </c>
      <c r="J278" s="55"/>
      <c r="K278" s="56" t="str">
        <f t="shared" si="40"/>
        <v>-</v>
      </c>
      <c r="L278" s="55"/>
      <c r="M278" s="56" t="str">
        <f t="shared" si="41"/>
        <v>-</v>
      </c>
      <c r="N278" s="55"/>
      <c r="O278" s="56" t="str">
        <f t="shared" si="42"/>
        <v>-</v>
      </c>
      <c r="P278" s="55"/>
      <c r="Q278" s="56" t="str">
        <f t="shared" si="43"/>
        <v>-</v>
      </c>
      <c r="R278" s="55"/>
      <c r="S278" s="56" t="str">
        <f t="shared" si="44"/>
        <v>-</v>
      </c>
      <c r="T278" s="59"/>
    </row>
    <row r="279" spans="1:20">
      <c r="A279" s="38">
        <v>1129</v>
      </c>
      <c r="B279" s="45">
        <v>9.6</v>
      </c>
      <c r="C279" s="44">
        <f t="shared" si="36"/>
        <v>873.48</v>
      </c>
      <c r="D279" s="55"/>
      <c r="E279" s="56" t="str">
        <f t="shared" si="37"/>
        <v>-</v>
      </c>
      <c r="F279" s="55"/>
      <c r="G279" s="56" t="str">
        <f t="shared" si="38"/>
        <v>-</v>
      </c>
      <c r="H279" s="55"/>
      <c r="I279" s="56" t="str">
        <f t="shared" si="39"/>
        <v>-</v>
      </c>
      <c r="J279" s="55"/>
      <c r="K279" s="56" t="str">
        <f t="shared" si="40"/>
        <v>-</v>
      </c>
      <c r="L279" s="55"/>
      <c r="M279" s="56" t="str">
        <f t="shared" si="41"/>
        <v>-</v>
      </c>
      <c r="N279" s="55"/>
      <c r="O279" s="56" t="str">
        <f t="shared" si="42"/>
        <v>-</v>
      </c>
      <c r="P279" s="55"/>
      <c r="Q279" s="56" t="str">
        <f t="shared" si="43"/>
        <v>-</v>
      </c>
      <c r="R279" s="55"/>
      <c r="S279" s="56" t="str">
        <f t="shared" si="44"/>
        <v>-</v>
      </c>
      <c r="T279" s="61" t="s">
        <v>23</v>
      </c>
    </row>
    <row r="280" spans="1:20">
      <c r="A280" s="38">
        <v>1134</v>
      </c>
      <c r="B280" s="45">
        <v>9.6999999999999993</v>
      </c>
      <c r="C280" s="44">
        <f t="shared" si="36"/>
        <v>873.38</v>
      </c>
      <c r="D280" s="55"/>
      <c r="E280" s="56" t="str">
        <f t="shared" si="37"/>
        <v>-</v>
      </c>
      <c r="F280" s="55"/>
      <c r="G280" s="56" t="str">
        <f t="shared" si="38"/>
        <v>-</v>
      </c>
      <c r="H280" s="55"/>
      <c r="I280" s="56" t="str">
        <f t="shared" si="39"/>
        <v>-</v>
      </c>
      <c r="J280" s="55"/>
      <c r="K280" s="56" t="str">
        <f t="shared" si="40"/>
        <v>-</v>
      </c>
      <c r="L280" s="55"/>
      <c r="M280" s="56" t="str">
        <f t="shared" si="41"/>
        <v>-</v>
      </c>
      <c r="N280" s="55"/>
      <c r="O280" s="56" t="str">
        <f t="shared" si="42"/>
        <v>-</v>
      </c>
      <c r="P280" s="55"/>
      <c r="Q280" s="56" t="str">
        <f t="shared" si="43"/>
        <v>-</v>
      </c>
      <c r="R280" s="55"/>
      <c r="S280" s="56" t="str">
        <f t="shared" si="44"/>
        <v>-</v>
      </c>
      <c r="T280" s="59"/>
    </row>
    <row r="281" spans="1:20">
      <c r="A281" s="38">
        <v>1140</v>
      </c>
      <c r="B281" s="45">
        <v>9.1</v>
      </c>
      <c r="C281" s="44">
        <f t="shared" si="36"/>
        <v>873.98</v>
      </c>
      <c r="D281" s="55"/>
      <c r="E281" s="56" t="str">
        <f t="shared" si="37"/>
        <v>-</v>
      </c>
      <c r="F281" s="55"/>
      <c r="G281" s="56" t="str">
        <f t="shared" si="38"/>
        <v>-</v>
      </c>
      <c r="H281" s="55"/>
      <c r="I281" s="56" t="str">
        <f t="shared" si="39"/>
        <v>-</v>
      </c>
      <c r="J281" s="55"/>
      <c r="K281" s="56" t="str">
        <f t="shared" si="40"/>
        <v>-</v>
      </c>
      <c r="L281" s="55"/>
      <c r="M281" s="56" t="str">
        <f t="shared" si="41"/>
        <v>-</v>
      </c>
      <c r="N281" s="55"/>
      <c r="O281" s="56" t="str">
        <f t="shared" si="42"/>
        <v>-</v>
      </c>
      <c r="P281" s="55"/>
      <c r="Q281" s="56" t="str">
        <f t="shared" si="43"/>
        <v>-</v>
      </c>
      <c r="R281" s="55"/>
      <c r="S281" s="56" t="str">
        <f t="shared" si="44"/>
        <v>-</v>
      </c>
      <c r="T281" s="61"/>
    </row>
    <row r="282" spans="1:20">
      <c r="A282" s="38">
        <v>1160</v>
      </c>
      <c r="B282" s="45">
        <v>9.1</v>
      </c>
      <c r="C282" s="44">
        <f t="shared" si="36"/>
        <v>873.98</v>
      </c>
      <c r="D282" s="55"/>
      <c r="E282" s="56" t="str">
        <f t="shared" si="37"/>
        <v>-</v>
      </c>
      <c r="F282" s="55"/>
      <c r="G282" s="56" t="str">
        <f t="shared" si="38"/>
        <v>-</v>
      </c>
      <c r="H282" s="55"/>
      <c r="I282" s="56" t="str">
        <f t="shared" si="39"/>
        <v>-</v>
      </c>
      <c r="J282" s="55"/>
      <c r="K282" s="56" t="str">
        <f t="shared" si="40"/>
        <v>-</v>
      </c>
      <c r="L282" s="55"/>
      <c r="M282" s="56" t="str">
        <f t="shared" si="41"/>
        <v>-</v>
      </c>
      <c r="N282" s="55"/>
      <c r="O282" s="56" t="str">
        <f t="shared" si="42"/>
        <v>-</v>
      </c>
      <c r="P282" s="55"/>
      <c r="Q282" s="56" t="str">
        <f t="shared" si="43"/>
        <v>-</v>
      </c>
      <c r="R282" s="55"/>
      <c r="S282" s="56" t="str">
        <f t="shared" si="44"/>
        <v>-</v>
      </c>
      <c r="T282" s="59"/>
    </row>
    <row r="283" spans="1:20">
      <c r="A283" s="38">
        <v>1171</v>
      </c>
      <c r="B283" s="45">
        <v>8.9</v>
      </c>
      <c r="C283" s="44">
        <f t="shared" si="36"/>
        <v>874.18000000000006</v>
      </c>
      <c r="D283" s="55"/>
      <c r="E283" s="56" t="str">
        <f t="shared" si="37"/>
        <v>-</v>
      </c>
      <c r="F283" s="55"/>
      <c r="G283" s="56" t="str">
        <f t="shared" si="38"/>
        <v>-</v>
      </c>
      <c r="H283" s="55"/>
      <c r="I283" s="56" t="str">
        <f t="shared" si="39"/>
        <v>-</v>
      </c>
      <c r="J283" s="55"/>
      <c r="K283" s="56" t="str">
        <f t="shared" si="40"/>
        <v>-</v>
      </c>
      <c r="L283" s="55"/>
      <c r="M283" s="56" t="str">
        <f t="shared" si="41"/>
        <v>-</v>
      </c>
      <c r="N283" s="55"/>
      <c r="O283" s="56" t="str">
        <f t="shared" si="42"/>
        <v>-</v>
      </c>
      <c r="P283" s="55"/>
      <c r="Q283" s="56" t="str">
        <f t="shared" si="43"/>
        <v>-</v>
      </c>
      <c r="R283" s="55"/>
      <c r="S283" s="56" t="str">
        <f t="shared" si="44"/>
        <v>-</v>
      </c>
      <c r="T283" s="59"/>
    </row>
    <row r="284" spans="1:20">
      <c r="A284" s="38">
        <v>1176</v>
      </c>
      <c r="B284" s="45">
        <v>9.6</v>
      </c>
      <c r="C284" s="44">
        <f t="shared" si="36"/>
        <v>873.48</v>
      </c>
      <c r="D284" s="55"/>
      <c r="E284" s="56" t="str">
        <f t="shared" si="37"/>
        <v>-</v>
      </c>
      <c r="F284" s="55"/>
      <c r="G284" s="56" t="str">
        <f t="shared" si="38"/>
        <v>-</v>
      </c>
      <c r="H284" s="55"/>
      <c r="I284" s="56" t="str">
        <f t="shared" si="39"/>
        <v>-</v>
      </c>
      <c r="J284" s="55"/>
      <c r="K284" s="56" t="str">
        <f t="shared" si="40"/>
        <v>-</v>
      </c>
      <c r="L284" s="55"/>
      <c r="M284" s="56" t="str">
        <f t="shared" si="41"/>
        <v>-</v>
      </c>
      <c r="N284" s="55"/>
      <c r="O284" s="56" t="str">
        <f t="shared" si="42"/>
        <v>-</v>
      </c>
      <c r="P284" s="55"/>
      <c r="Q284" s="56" t="str">
        <f t="shared" si="43"/>
        <v>-</v>
      </c>
      <c r="R284" s="55"/>
      <c r="S284" s="56" t="str">
        <f t="shared" si="44"/>
        <v>-</v>
      </c>
      <c r="T284" s="61" t="s">
        <v>15</v>
      </c>
    </row>
    <row r="285" spans="1:20">
      <c r="A285" s="38">
        <v>1180</v>
      </c>
      <c r="B285" s="45">
        <v>9.5</v>
      </c>
      <c r="C285" s="44">
        <f t="shared" ref="C285:C295" si="45">$M$3+$M$4-B285</f>
        <v>873.58</v>
      </c>
      <c r="D285" s="55"/>
      <c r="E285" s="56" t="str">
        <f t="shared" ref="E285:E295" si="46">IF(D285="","-",$M$3+$M$4-D285)</f>
        <v>-</v>
      </c>
      <c r="F285" s="55"/>
      <c r="G285" s="56" t="str">
        <f t="shared" ref="G285:G295" si="47">IF(F285="","-",$M$3+$M$4-F285)</f>
        <v>-</v>
      </c>
      <c r="H285" s="55"/>
      <c r="I285" s="56" t="str">
        <f t="shared" ref="I285:I295" si="48">IF(H285="","-",$M$3+$M$4-H285)</f>
        <v>-</v>
      </c>
      <c r="J285" s="55"/>
      <c r="K285" s="56" t="str">
        <f t="shared" ref="K285:K295" si="49">IF(J285="","-",$M$3+$M$4-J285)</f>
        <v>-</v>
      </c>
      <c r="L285" s="55"/>
      <c r="M285" s="56" t="str">
        <f t="shared" ref="M285:M295" si="50">IF(L285="","-",$M$3+$M$4-L285)</f>
        <v>-</v>
      </c>
      <c r="N285" s="55"/>
      <c r="O285" s="56" t="str">
        <f t="shared" ref="O285:O295" si="51">IF(N285="","-",$M$3+$M$4-N285)</f>
        <v>-</v>
      </c>
      <c r="P285" s="55"/>
      <c r="Q285" s="56" t="str">
        <f t="shared" ref="Q285:Q295" si="52">IF(P285="","-",$M$3+$M$4-P285)</f>
        <v>-</v>
      </c>
      <c r="R285" s="55"/>
      <c r="S285" s="56" t="str">
        <f t="shared" ref="S285:S295" si="53">IF(R285="","-",$M$3+$M$4-R285)</f>
        <v>-</v>
      </c>
      <c r="T285" s="59"/>
    </row>
    <row r="286" spans="1:20">
      <c r="A286" s="38">
        <v>1181</v>
      </c>
      <c r="B286" s="45">
        <v>9.4</v>
      </c>
      <c r="C286" s="44">
        <f t="shared" si="45"/>
        <v>873.68000000000006</v>
      </c>
      <c r="D286" s="55"/>
      <c r="E286" s="56" t="str">
        <f t="shared" si="46"/>
        <v>-</v>
      </c>
      <c r="F286" s="55"/>
      <c r="G286" s="56" t="str">
        <f t="shared" si="47"/>
        <v>-</v>
      </c>
      <c r="H286" s="55"/>
      <c r="I286" s="56" t="str">
        <f t="shared" si="48"/>
        <v>-</v>
      </c>
      <c r="J286" s="55"/>
      <c r="K286" s="56" t="str">
        <f t="shared" si="49"/>
        <v>-</v>
      </c>
      <c r="L286" s="55"/>
      <c r="M286" s="56" t="str">
        <f t="shared" si="50"/>
        <v>-</v>
      </c>
      <c r="N286" s="55"/>
      <c r="O286" s="56" t="str">
        <f t="shared" si="51"/>
        <v>-</v>
      </c>
      <c r="P286" s="55"/>
      <c r="Q286" s="56" t="str">
        <f t="shared" si="52"/>
        <v>-</v>
      </c>
      <c r="R286" s="55"/>
      <c r="S286" s="56" t="str">
        <f t="shared" si="53"/>
        <v>-</v>
      </c>
      <c r="T286" s="59"/>
    </row>
    <row r="287" spans="1:20">
      <c r="A287" s="38">
        <v>1200</v>
      </c>
      <c r="B287" s="45">
        <v>9.1999999999999993</v>
      </c>
      <c r="C287" s="44">
        <f t="shared" si="45"/>
        <v>873.88</v>
      </c>
      <c r="D287" s="55"/>
      <c r="E287" s="56" t="str">
        <f t="shared" si="46"/>
        <v>-</v>
      </c>
      <c r="F287" s="55"/>
      <c r="G287" s="56" t="str">
        <f t="shared" si="47"/>
        <v>-</v>
      </c>
      <c r="H287" s="55"/>
      <c r="I287" s="56" t="str">
        <f t="shared" si="48"/>
        <v>-</v>
      </c>
      <c r="J287" s="55"/>
      <c r="K287" s="56" t="str">
        <f t="shared" si="49"/>
        <v>-</v>
      </c>
      <c r="L287" s="55"/>
      <c r="M287" s="56" t="str">
        <f t="shared" si="50"/>
        <v>-</v>
      </c>
      <c r="N287" s="55"/>
      <c r="O287" s="56" t="str">
        <f t="shared" si="51"/>
        <v>-</v>
      </c>
      <c r="P287" s="55"/>
      <c r="Q287" s="56" t="str">
        <f t="shared" si="52"/>
        <v>-</v>
      </c>
      <c r="R287" s="55"/>
      <c r="S287" s="56" t="str">
        <f t="shared" si="53"/>
        <v>-</v>
      </c>
      <c r="T287" s="59"/>
    </row>
    <row r="288" spans="1:20">
      <c r="A288" s="38">
        <v>1218</v>
      </c>
      <c r="B288" s="45">
        <v>8.8000000000000007</v>
      </c>
      <c r="C288" s="44">
        <f t="shared" si="45"/>
        <v>874.28000000000009</v>
      </c>
      <c r="D288" s="55"/>
      <c r="E288" s="56" t="str">
        <f t="shared" si="46"/>
        <v>-</v>
      </c>
      <c r="F288" s="55"/>
      <c r="G288" s="56" t="str">
        <f t="shared" si="47"/>
        <v>-</v>
      </c>
      <c r="H288" s="55"/>
      <c r="I288" s="56" t="str">
        <f t="shared" si="48"/>
        <v>-</v>
      </c>
      <c r="J288" s="55"/>
      <c r="K288" s="56" t="str">
        <f t="shared" si="49"/>
        <v>-</v>
      </c>
      <c r="L288" s="55"/>
      <c r="M288" s="56" t="str">
        <f t="shared" si="50"/>
        <v>-</v>
      </c>
      <c r="N288" s="55"/>
      <c r="O288" s="56" t="str">
        <f t="shared" si="51"/>
        <v>-</v>
      </c>
      <c r="P288" s="55"/>
      <c r="Q288" s="56" t="str">
        <f t="shared" si="52"/>
        <v>-</v>
      </c>
      <c r="R288" s="55"/>
      <c r="S288" s="56" t="str">
        <f t="shared" si="53"/>
        <v>-</v>
      </c>
      <c r="T288" s="59"/>
    </row>
    <row r="289" spans="1:20">
      <c r="A289" s="38">
        <v>1220</v>
      </c>
      <c r="B289" s="45">
        <v>9.1999999999999993</v>
      </c>
      <c r="C289" s="44">
        <f t="shared" si="45"/>
        <v>873.88</v>
      </c>
      <c r="D289" s="55"/>
      <c r="E289" s="56" t="str">
        <f t="shared" si="46"/>
        <v>-</v>
      </c>
      <c r="F289" s="55"/>
      <c r="G289" s="56" t="str">
        <f t="shared" si="47"/>
        <v>-</v>
      </c>
      <c r="H289" s="55"/>
      <c r="I289" s="56" t="str">
        <f t="shared" si="48"/>
        <v>-</v>
      </c>
      <c r="J289" s="55"/>
      <c r="K289" s="56" t="str">
        <f t="shared" si="49"/>
        <v>-</v>
      </c>
      <c r="L289" s="55"/>
      <c r="M289" s="56" t="str">
        <f t="shared" si="50"/>
        <v>-</v>
      </c>
      <c r="N289" s="55"/>
      <c r="O289" s="56" t="str">
        <f t="shared" si="51"/>
        <v>-</v>
      </c>
      <c r="P289" s="55"/>
      <c r="Q289" s="56" t="str">
        <f t="shared" si="52"/>
        <v>-</v>
      </c>
      <c r="R289" s="55"/>
      <c r="S289" s="56" t="str">
        <f t="shared" si="53"/>
        <v>-</v>
      </c>
      <c r="T289" s="59"/>
    </row>
    <row r="290" spans="1:20">
      <c r="A290" s="38">
        <v>1223</v>
      </c>
      <c r="B290" s="45">
        <v>10.8</v>
      </c>
      <c r="C290" s="44">
        <f t="shared" si="45"/>
        <v>872.28000000000009</v>
      </c>
      <c r="D290" s="55"/>
      <c r="E290" s="56" t="str">
        <f t="shared" si="46"/>
        <v>-</v>
      </c>
      <c r="F290" s="55"/>
      <c r="G290" s="56" t="str">
        <f t="shared" si="47"/>
        <v>-</v>
      </c>
      <c r="H290" s="55"/>
      <c r="I290" s="56" t="str">
        <f t="shared" si="48"/>
        <v>-</v>
      </c>
      <c r="J290" s="55"/>
      <c r="K290" s="56" t="str">
        <f t="shared" si="49"/>
        <v>-</v>
      </c>
      <c r="L290" s="55"/>
      <c r="M290" s="56" t="str">
        <f t="shared" si="50"/>
        <v>-</v>
      </c>
      <c r="N290" s="55"/>
      <c r="O290" s="56" t="str">
        <f t="shared" si="51"/>
        <v>-</v>
      </c>
      <c r="P290" s="55"/>
      <c r="Q290" s="56" t="str">
        <f t="shared" si="52"/>
        <v>-</v>
      </c>
      <c r="R290" s="55"/>
      <c r="S290" s="56" t="str">
        <f t="shared" si="53"/>
        <v>-</v>
      </c>
      <c r="T290" s="61" t="s">
        <v>8</v>
      </c>
    </row>
    <row r="291" spans="1:20">
      <c r="A291" s="38">
        <v>1228</v>
      </c>
      <c r="B291" s="45">
        <v>10</v>
      </c>
      <c r="C291" s="44">
        <f t="shared" si="45"/>
        <v>873.08</v>
      </c>
      <c r="D291" s="55"/>
      <c r="E291" s="56" t="str">
        <f t="shared" si="46"/>
        <v>-</v>
      </c>
      <c r="F291" s="55"/>
      <c r="G291" s="56" t="str">
        <f t="shared" si="47"/>
        <v>-</v>
      </c>
      <c r="H291" s="55"/>
      <c r="I291" s="56" t="str">
        <f t="shared" si="48"/>
        <v>-</v>
      </c>
      <c r="J291" s="55"/>
      <c r="K291" s="56" t="str">
        <f t="shared" si="49"/>
        <v>-</v>
      </c>
      <c r="L291" s="55"/>
      <c r="M291" s="56" t="str">
        <f t="shared" si="50"/>
        <v>-</v>
      </c>
      <c r="N291" s="55"/>
      <c r="O291" s="56" t="str">
        <f t="shared" si="51"/>
        <v>-</v>
      </c>
      <c r="P291" s="55"/>
      <c r="Q291" s="56" t="str">
        <f t="shared" si="52"/>
        <v>-</v>
      </c>
      <c r="R291" s="55"/>
      <c r="S291" s="56" t="str">
        <f t="shared" si="53"/>
        <v>-</v>
      </c>
      <c r="T291" s="59"/>
    </row>
    <row r="292" spans="1:20">
      <c r="A292" s="38">
        <v>1240</v>
      </c>
      <c r="B292" s="45">
        <v>7.5</v>
      </c>
      <c r="C292" s="44">
        <f t="shared" si="45"/>
        <v>875.58</v>
      </c>
      <c r="D292" s="55"/>
      <c r="E292" s="56" t="str">
        <f t="shared" si="46"/>
        <v>-</v>
      </c>
      <c r="F292" s="55"/>
      <c r="G292" s="56" t="str">
        <f t="shared" si="47"/>
        <v>-</v>
      </c>
      <c r="H292" s="55"/>
      <c r="I292" s="56" t="str">
        <f t="shared" si="48"/>
        <v>-</v>
      </c>
      <c r="J292" s="55"/>
      <c r="K292" s="56" t="str">
        <f t="shared" si="49"/>
        <v>-</v>
      </c>
      <c r="L292" s="55"/>
      <c r="M292" s="56" t="str">
        <f t="shared" si="50"/>
        <v>-</v>
      </c>
      <c r="N292" s="55"/>
      <c r="O292" s="56" t="str">
        <f t="shared" si="51"/>
        <v>-</v>
      </c>
      <c r="P292" s="55"/>
      <c r="Q292" s="56" t="str">
        <f t="shared" si="52"/>
        <v>-</v>
      </c>
      <c r="R292" s="55"/>
      <c r="S292" s="56" t="str">
        <f t="shared" si="53"/>
        <v>-</v>
      </c>
      <c r="T292" s="59"/>
    </row>
    <row r="293" spans="1:20">
      <c r="A293" s="38">
        <v>1260</v>
      </c>
      <c r="B293" s="45">
        <v>7.1</v>
      </c>
      <c r="C293" s="44">
        <f t="shared" si="45"/>
        <v>875.98</v>
      </c>
      <c r="D293" s="55"/>
      <c r="E293" s="56" t="str">
        <f t="shared" si="46"/>
        <v>-</v>
      </c>
      <c r="F293" s="55"/>
      <c r="G293" s="56" t="str">
        <f t="shared" si="47"/>
        <v>-</v>
      </c>
      <c r="H293" s="55"/>
      <c r="I293" s="56" t="str">
        <f t="shared" si="48"/>
        <v>-</v>
      </c>
      <c r="J293" s="55"/>
      <c r="K293" s="56" t="str">
        <f t="shared" si="49"/>
        <v>-</v>
      </c>
      <c r="L293" s="55"/>
      <c r="M293" s="56" t="str">
        <f t="shared" si="50"/>
        <v>-</v>
      </c>
      <c r="N293" s="55"/>
      <c r="O293" s="56" t="str">
        <f t="shared" si="51"/>
        <v>-</v>
      </c>
      <c r="P293" s="55"/>
      <c r="Q293" s="56" t="str">
        <f t="shared" si="52"/>
        <v>-</v>
      </c>
      <c r="R293" s="55"/>
      <c r="S293" s="56" t="str">
        <f t="shared" si="53"/>
        <v>-</v>
      </c>
      <c r="T293" s="59"/>
    </row>
    <row r="294" spans="1:20">
      <c r="A294" s="38">
        <v>1270</v>
      </c>
      <c r="B294" s="45">
        <v>6.5</v>
      </c>
      <c r="C294" s="44">
        <f t="shared" si="45"/>
        <v>876.58</v>
      </c>
      <c r="D294" s="55"/>
      <c r="E294" s="56" t="str">
        <f t="shared" si="46"/>
        <v>-</v>
      </c>
      <c r="F294" s="55"/>
      <c r="G294" s="56" t="str">
        <f t="shared" si="47"/>
        <v>-</v>
      </c>
      <c r="H294" s="55"/>
      <c r="I294" s="56" t="str">
        <f t="shared" si="48"/>
        <v>-</v>
      </c>
      <c r="J294" s="55"/>
      <c r="K294" s="56" t="str">
        <f t="shared" si="49"/>
        <v>-</v>
      </c>
      <c r="L294" s="55"/>
      <c r="M294" s="56" t="str">
        <f t="shared" si="50"/>
        <v>-</v>
      </c>
      <c r="N294" s="55"/>
      <c r="O294" s="56" t="str">
        <f t="shared" si="51"/>
        <v>-</v>
      </c>
      <c r="P294" s="55"/>
      <c r="Q294" s="56" t="str">
        <f t="shared" si="52"/>
        <v>-</v>
      </c>
      <c r="R294" s="55"/>
      <c r="S294" s="56" t="str">
        <f t="shared" si="53"/>
        <v>-</v>
      </c>
      <c r="T294" s="61" t="s">
        <v>25</v>
      </c>
    </row>
    <row r="295" spans="1:20" ht="13.5" thickBot="1">
      <c r="A295" s="39">
        <v>1277</v>
      </c>
      <c r="B295" s="47">
        <v>5.8</v>
      </c>
      <c r="C295" s="48">
        <f t="shared" si="45"/>
        <v>877.28000000000009</v>
      </c>
      <c r="D295" s="57"/>
      <c r="E295" s="58" t="str">
        <f t="shared" si="46"/>
        <v>-</v>
      </c>
      <c r="F295" s="57"/>
      <c r="G295" s="58" t="str">
        <f t="shared" si="47"/>
        <v>-</v>
      </c>
      <c r="H295" s="57"/>
      <c r="I295" s="58" t="str">
        <f t="shared" si="48"/>
        <v>-</v>
      </c>
      <c r="J295" s="57"/>
      <c r="K295" s="58" t="str">
        <f t="shared" si="49"/>
        <v>-</v>
      </c>
      <c r="L295" s="57"/>
      <c r="M295" s="58" t="str">
        <f t="shared" si="50"/>
        <v>-</v>
      </c>
      <c r="N295" s="57"/>
      <c r="O295" s="58" t="str">
        <f t="shared" si="51"/>
        <v>-</v>
      </c>
      <c r="P295" s="57"/>
      <c r="Q295" s="58" t="str">
        <f t="shared" si="52"/>
        <v>-</v>
      </c>
      <c r="R295" s="57"/>
      <c r="S295" s="58" t="str">
        <f t="shared" si="53"/>
        <v>-</v>
      </c>
      <c r="T295" s="68" t="s">
        <v>14</v>
      </c>
    </row>
    <row r="296" spans="1:20" s="15" customFormat="1">
      <c r="B296" s="70" t="s">
        <v>63</v>
      </c>
      <c r="C296" s="71"/>
      <c r="D296" s="2"/>
      <c r="E296" s="71"/>
      <c r="F296" s="2"/>
      <c r="G296" s="71"/>
      <c r="H296" s="2"/>
      <c r="I296" s="71"/>
      <c r="J296" s="2"/>
      <c r="K296" s="71"/>
      <c r="L296" s="2"/>
      <c r="M296" s="71"/>
      <c r="N296" s="2"/>
      <c r="O296" s="71"/>
      <c r="P296" s="2"/>
      <c r="Q296" s="71"/>
      <c r="R296" s="2"/>
      <c r="S296" s="71"/>
    </row>
  </sheetData>
  <mergeCells count="7">
    <mergeCell ref="A153:A155"/>
    <mergeCell ref="T153:T155"/>
    <mergeCell ref="A1:T1"/>
    <mergeCell ref="A9:A11"/>
    <mergeCell ref="T9:T11"/>
    <mergeCell ref="AH29:AJ29"/>
    <mergeCell ref="AH10:AJ10"/>
  </mergeCells>
  <phoneticPr fontId="0" type="noConversion"/>
  <conditionalFormatting sqref="Z12:Z149 Z156:Z215">
    <cfRule type="notContainsBlanks" dxfId="0" priority="1" stopIfTrue="1">
      <formula>LEN(TRIM(Z12))&gt;0</formula>
    </cfRule>
  </conditionalFormatting>
  <pageMargins left="0.5" right="0.5" top="0.5" bottom="0.5" header="0.5" footer="0.5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672EE-6AB7-4EE0-9B55-CEBDC1B71B9F}"/>
</file>

<file path=customXml/itemProps2.xml><?xml version="1.0" encoding="utf-8"?>
<ds:datastoreItem xmlns:ds="http://schemas.openxmlformats.org/officeDocument/2006/customXml" ds:itemID="{B267755F-DA27-42D3-9A8B-5721CCED914A}"/>
</file>

<file path=customXml/itemProps3.xml><?xml version="1.0" encoding="utf-8"?>
<ds:datastoreItem xmlns:ds="http://schemas.openxmlformats.org/officeDocument/2006/customXml" ds:itemID="{BDBC5FD2-8666-481E-897D-8DDD69805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South</vt:lpstr>
      <vt:lpstr>North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2012-08-10T15:44:00Z</cp:lastPrinted>
  <dcterms:created xsi:type="dcterms:W3CDTF">2004-07-22T12:42:51Z</dcterms:created>
  <dcterms:modified xsi:type="dcterms:W3CDTF">2013-04-20T16:11:06Z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