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60" windowWidth="12120" windowHeight="9120"/>
  </bookViews>
  <sheets>
    <sheet name="Elevations" sheetId="1" r:id="rId1"/>
    <sheet name="Down Stream" sheetId="11" r:id="rId2"/>
    <sheet name="Up Stream" sheetId="12" r:id="rId3"/>
  </sheets>
  <definedNames>
    <definedName name="_xlnm.Print_Area" localSheetId="0">Elevations!$A$1:$T$51</definedName>
  </definedNames>
  <calcPr calcId="125725"/>
</workbook>
</file>

<file path=xl/calcChain.xml><?xml version="1.0" encoding="utf-8"?>
<calcChain xmlns="http://schemas.openxmlformats.org/spreadsheetml/2006/main">
  <c r="A50" i="1"/>
  <c r="E48"/>
  <c r="G48"/>
  <c r="I48"/>
  <c r="K48"/>
  <c r="M48"/>
  <c r="O48"/>
  <c r="Q48"/>
  <c r="S48"/>
  <c r="E49"/>
  <c r="G49"/>
  <c r="I49"/>
  <c r="K49"/>
  <c r="M49"/>
  <c r="O49"/>
  <c r="Q49"/>
  <c r="S49"/>
  <c r="E50"/>
  <c r="G50"/>
  <c r="I50"/>
  <c r="K50"/>
  <c r="M50"/>
  <c r="O50"/>
  <c r="Q50"/>
  <c r="S50"/>
  <c r="C19"/>
  <c r="C20"/>
  <c r="B21"/>
  <c r="B20"/>
  <c r="B19"/>
  <c r="M3"/>
  <c r="H3"/>
  <c r="C17"/>
  <c r="E45"/>
  <c r="G45"/>
  <c r="I45"/>
  <c r="K45"/>
  <c r="M45"/>
  <c r="O45"/>
  <c r="Q45"/>
  <c r="S45"/>
  <c r="E41"/>
  <c r="G41"/>
  <c r="I41"/>
  <c r="K41"/>
  <c r="M41"/>
  <c r="O41"/>
  <c r="Q41"/>
  <c r="S41"/>
  <c r="E42"/>
  <c r="G42"/>
  <c r="I42"/>
  <c r="K42"/>
  <c r="M42"/>
  <c r="O42"/>
  <c r="Q42"/>
  <c r="S42"/>
  <c r="E43"/>
  <c r="G43"/>
  <c r="I43"/>
  <c r="K43"/>
  <c r="M43"/>
  <c r="O43"/>
  <c r="Q43"/>
  <c r="S43"/>
  <c r="E44"/>
  <c r="G44"/>
  <c r="I44"/>
  <c r="K44"/>
  <c r="M44"/>
  <c r="O44"/>
  <c r="Q44"/>
  <c r="S44"/>
  <c r="C26"/>
  <c r="E26"/>
  <c r="G26"/>
  <c r="I26"/>
  <c r="K26"/>
  <c r="M26"/>
  <c r="O26"/>
  <c r="Q26"/>
  <c r="S26"/>
  <c r="A27"/>
  <c r="C22"/>
  <c r="E22"/>
  <c r="G22"/>
  <c r="I22"/>
  <c r="K22"/>
  <c r="M22"/>
  <c r="O22"/>
  <c r="Q22"/>
  <c r="S22"/>
  <c r="C23"/>
  <c r="E23"/>
  <c r="G23"/>
  <c r="I23"/>
  <c r="K23"/>
  <c r="M23"/>
  <c r="O23"/>
  <c r="Q23"/>
  <c r="S23"/>
  <c r="C24"/>
  <c r="E24"/>
  <c r="G24"/>
  <c r="I24"/>
  <c r="K24"/>
  <c r="M24"/>
  <c r="O24"/>
  <c r="Q24"/>
  <c r="S24"/>
  <c r="M7"/>
  <c r="C12"/>
  <c r="H7"/>
  <c r="S47"/>
  <c r="Q47"/>
  <c r="O47"/>
  <c r="M47"/>
  <c r="K47"/>
  <c r="I47"/>
  <c r="G47"/>
  <c r="E47"/>
  <c r="S46"/>
  <c r="Q46"/>
  <c r="O46"/>
  <c r="M46"/>
  <c r="K46"/>
  <c r="I46"/>
  <c r="G46"/>
  <c r="E46"/>
  <c r="S40"/>
  <c r="Q40"/>
  <c r="O40"/>
  <c r="M40"/>
  <c r="K40"/>
  <c r="I40"/>
  <c r="G40"/>
  <c r="E40"/>
  <c r="S39"/>
  <c r="Q39"/>
  <c r="O39"/>
  <c r="M39"/>
  <c r="K39"/>
  <c r="I39"/>
  <c r="G39"/>
  <c r="E39"/>
  <c r="S38"/>
  <c r="Q38"/>
  <c r="O38"/>
  <c r="M38"/>
  <c r="K38"/>
  <c r="I38"/>
  <c r="G38"/>
  <c r="E38"/>
  <c r="S37"/>
  <c r="Q37"/>
  <c r="O37"/>
  <c r="M37"/>
  <c r="K37"/>
  <c r="I37"/>
  <c r="G37"/>
  <c r="E37"/>
  <c r="S36"/>
  <c r="Q36"/>
  <c r="O36"/>
  <c r="M36"/>
  <c r="K36"/>
  <c r="I36"/>
  <c r="G36"/>
  <c r="E36"/>
  <c r="S35"/>
  <c r="Q35"/>
  <c r="O35"/>
  <c r="M35"/>
  <c r="K35"/>
  <c r="I35"/>
  <c r="G35"/>
  <c r="E35"/>
  <c r="G12"/>
  <c r="S27"/>
  <c r="S25"/>
  <c r="S21"/>
  <c r="S18"/>
  <c r="S16"/>
  <c r="S15"/>
  <c r="S14"/>
  <c r="S13"/>
  <c r="S12"/>
  <c r="Q27"/>
  <c r="Q25"/>
  <c r="Q21"/>
  <c r="Q18"/>
  <c r="Q16"/>
  <c r="Q15"/>
  <c r="Q14"/>
  <c r="Q13"/>
  <c r="Q12"/>
  <c r="O27"/>
  <c r="O25"/>
  <c r="O21"/>
  <c r="O18"/>
  <c r="O16"/>
  <c r="O15"/>
  <c r="O14"/>
  <c r="O13"/>
  <c r="O12"/>
  <c r="M27"/>
  <c r="M25"/>
  <c r="M21"/>
  <c r="M18"/>
  <c r="M16"/>
  <c r="M15"/>
  <c r="M14"/>
  <c r="M13"/>
  <c r="M12"/>
  <c r="K27"/>
  <c r="K25"/>
  <c r="K21"/>
  <c r="K18"/>
  <c r="K16"/>
  <c r="K15"/>
  <c r="K14"/>
  <c r="K13"/>
  <c r="K12"/>
  <c r="I27"/>
  <c r="I25"/>
  <c r="I21"/>
  <c r="I18"/>
  <c r="I16"/>
  <c r="I15"/>
  <c r="I14"/>
  <c r="I13"/>
  <c r="I12"/>
  <c r="G27"/>
  <c r="G25"/>
  <c r="G21"/>
  <c r="G18"/>
  <c r="G16"/>
  <c r="G15"/>
  <c r="G14"/>
  <c r="G13"/>
  <c r="E13"/>
  <c r="E14"/>
  <c r="E15"/>
  <c r="E16"/>
  <c r="E18"/>
  <c r="E21"/>
  <c r="E25"/>
  <c r="E27"/>
  <c r="E12"/>
  <c r="C13"/>
  <c r="C14"/>
  <c r="C15"/>
  <c r="C16"/>
  <c r="C18"/>
  <c r="C21"/>
  <c r="C25"/>
  <c r="C27"/>
</calcChain>
</file>

<file path=xl/comments1.xml><?xml version="1.0" encoding="utf-8"?>
<comments xmlns="http://schemas.openxmlformats.org/spreadsheetml/2006/main">
  <authors>
    <author>Philip Michael Meinel</author>
  </authors>
  <commentList>
    <comment ref="H4" authorId="0">
      <text>
        <r>
          <rPr>
            <b/>
            <sz val="8"/>
            <color indexed="81"/>
            <rFont val="Tahoma"/>
            <family val="2"/>
          </rPr>
          <t>To top of Concrete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9" authorId="0">
      <text>
        <r>
          <rPr>
            <b/>
            <sz val="8"/>
            <color indexed="81"/>
            <rFont val="Tahoma"/>
            <family val="2"/>
          </rPr>
          <t>North or East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" authorId="0">
      <text>
        <r>
          <rPr>
            <b/>
            <sz val="8"/>
            <color indexed="81"/>
            <rFont val="Tahoma"/>
            <family val="2"/>
          </rPr>
          <t>Depth is measured from top of parapet to bottom of waterway.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>
      <text>
        <r>
          <rPr>
            <b/>
            <sz val="8"/>
            <color indexed="81"/>
            <rFont val="Tahoma"/>
            <family val="2"/>
          </rPr>
          <t>Elevation at streambed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2" authorId="0">
      <text>
        <r>
          <rPr>
            <b/>
            <sz val="8"/>
            <color indexed="81"/>
            <rFont val="Tahoma"/>
            <family val="2"/>
          </rPr>
          <t>South or West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4" authorId="0">
      <text>
        <r>
          <rPr>
            <b/>
            <sz val="8"/>
            <color indexed="81"/>
            <rFont val="Tahoma"/>
            <family val="2"/>
          </rPr>
          <t>Depth is measured from top of parapet to bottom of waterway.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>
      <text>
        <r>
          <rPr>
            <b/>
            <sz val="8"/>
            <color indexed="81"/>
            <rFont val="Tahoma"/>
            <family val="2"/>
          </rPr>
          <t>Elevation at streambed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<sst xmlns="http://schemas.openxmlformats.org/spreadsheetml/2006/main" count="121" uniqueCount="31">
  <si>
    <t>Streambed Profile Report</t>
  </si>
  <si>
    <t>Date:</t>
  </si>
  <si>
    <t>County:</t>
  </si>
  <si>
    <t>Bridge:</t>
  </si>
  <si>
    <t>STH:</t>
  </si>
  <si>
    <t>Remarks</t>
  </si>
  <si>
    <t>Year:</t>
  </si>
  <si>
    <t>Depth (ft)</t>
  </si>
  <si>
    <t>Elev (ft)</t>
  </si>
  <si>
    <t>Waukesha</t>
  </si>
  <si>
    <t>Inventory Data:</t>
  </si>
  <si>
    <t>Top of deck EL =</t>
  </si>
  <si>
    <t>ft</t>
  </si>
  <si>
    <t>Parapet Height =</t>
  </si>
  <si>
    <t>to Water Surface =</t>
  </si>
  <si>
    <t xml:space="preserve">Dist. from T.O Parapet </t>
  </si>
  <si>
    <t>Water level =</t>
  </si>
  <si>
    <t>Wing Wall</t>
  </si>
  <si>
    <t>?</t>
  </si>
  <si>
    <t>B-67-326</t>
  </si>
  <si>
    <t>83 NB</t>
  </si>
  <si>
    <t>over Spring Brook - Genesee</t>
  </si>
  <si>
    <t>East Side/ Down Stream</t>
  </si>
  <si>
    <t>West Side/ Up Stream</t>
  </si>
  <si>
    <t>Distance from North Abutment</t>
  </si>
  <si>
    <t>See B-67-327</t>
  </si>
  <si>
    <t>North End of Deck</t>
  </si>
  <si>
    <t>South End of Deck</t>
  </si>
  <si>
    <t>(West side of B-67-326 matches to East side of B-67-327)</t>
  </si>
  <si>
    <t>Water Elevation =</t>
  </si>
  <si>
    <t>(Assumed)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</si>
</sst>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70" formatCode="0.0"/>
    <numFmt numFmtId="171" formatCode="_(* #,##0.0_);_(* \(#,##0.0\);_(* &quot;-&quot;??_);_(@_)"/>
    <numFmt numFmtId="172" formatCode="m/d"/>
  </numFmts>
  <fonts count="11">
    <font>
      <sz val="10"/>
      <name val="Arial"/>
    </font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Arial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1" fontId="0" fillId="0" borderId="3" xfId="1" applyNumberFormat="1" applyFont="1" applyBorder="1" applyAlignment="1">
      <alignment horizontal="center" vertical="center"/>
    </xf>
    <xf numFmtId="172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0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71" fontId="0" fillId="2" borderId="2" xfId="0" applyNumberFormat="1" applyFill="1" applyBorder="1" applyAlignment="1">
      <alignment horizontal="center" vertical="center"/>
    </xf>
    <xf numFmtId="171" fontId="5" fillId="2" borderId="2" xfId="1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172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1" fontId="0" fillId="0" borderId="12" xfId="1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B-67-326 East Side/Down Stream</a:t>
            </a:r>
          </a:p>
        </c:rich>
      </c:tx>
      <c:layout>
        <c:manualLayout>
          <c:xMode val="edge"/>
          <c:yMode val="edge"/>
          <c:x val="0.26785053644099149"/>
          <c:y val="1.957592186222623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87791342952274"/>
          <c:y val="0.12234910277324634"/>
          <c:w val="0.75915649278579378"/>
          <c:h val="0.74061990212071793"/>
        </c:manualLayout>
      </c:layout>
      <c:scatterChart>
        <c:scatterStyle val="smoothMarker"/>
        <c:ser>
          <c:idx val="0"/>
          <c:order val="0"/>
          <c:tx>
            <c:v>2012</c:v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Elevations!$A$12:$A$27</c:f>
              <c:numCache>
                <c:formatCode>0.0</c:formatCode>
                <c:ptCount val="16"/>
                <c:pt idx="0">
                  <c:v>-12</c:v>
                </c:pt>
                <c:pt idx="1">
                  <c:v>0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49</c:v>
                </c:pt>
                <c:pt idx="9">
                  <c:v>52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93.8</c:v>
                </c:pt>
                <c:pt idx="15">
                  <c:v>105.8</c:v>
                </c:pt>
              </c:numCache>
            </c:numRef>
          </c:xVal>
          <c:yVal>
            <c:numRef>
              <c:f>Elevations!$C$12:$C$27</c:f>
              <c:numCache>
                <c:formatCode>_(* #,##0.0_);_(* \(#,##0.0\);_(* "-"??_);_(@_)</c:formatCode>
                <c:ptCount val="16"/>
                <c:pt idx="0">
                  <c:v>875.6</c:v>
                </c:pt>
                <c:pt idx="1">
                  <c:v>869.5</c:v>
                </c:pt>
                <c:pt idx="2">
                  <c:v>865.80000000000007</c:v>
                </c:pt>
                <c:pt idx="3">
                  <c:v>861.1</c:v>
                </c:pt>
                <c:pt idx="4">
                  <c:v>855.6</c:v>
                </c:pt>
                <c:pt idx="5">
                  <c:v>854.2</c:v>
                </c:pt>
                <c:pt idx="6">
                  <c:v>852.2</c:v>
                </c:pt>
                <c:pt idx="7">
                  <c:v>850.30000000000007</c:v>
                </c:pt>
                <c:pt idx="8">
                  <c:v>850.2</c:v>
                </c:pt>
                <c:pt idx="9">
                  <c:v>850.6</c:v>
                </c:pt>
                <c:pt idx="10">
                  <c:v>855.1</c:v>
                </c:pt>
                <c:pt idx="11">
                  <c:v>859</c:v>
                </c:pt>
                <c:pt idx="12">
                  <c:v>863.1</c:v>
                </c:pt>
                <c:pt idx="13">
                  <c:v>867.80000000000007</c:v>
                </c:pt>
                <c:pt idx="14">
                  <c:v>870.40000000000009</c:v>
                </c:pt>
                <c:pt idx="15">
                  <c:v>875.6</c:v>
                </c:pt>
              </c:numCache>
            </c:numRef>
          </c:yVal>
          <c:smooth val="1"/>
        </c:ser>
        <c:axId val="47352448"/>
        <c:axId val="47848064"/>
      </c:scatterChart>
      <c:valAx>
        <c:axId val="47352448"/>
        <c:scaling>
          <c:orientation val="minMax"/>
          <c:max val="110"/>
          <c:min val="-2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Along Bridge</a:t>
                </a:r>
              </a:p>
            </c:rich>
          </c:tx>
          <c:layout>
            <c:manualLayout>
              <c:xMode val="edge"/>
              <c:yMode val="edge"/>
              <c:x val="0.40954495005549391"/>
              <c:y val="0.91354003700357134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48064"/>
        <c:crosses val="autoZero"/>
        <c:crossBetween val="midCat"/>
        <c:majorUnit val="10"/>
      </c:valAx>
      <c:valAx>
        <c:axId val="47848064"/>
        <c:scaling>
          <c:orientation val="minMax"/>
          <c:min val="84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208803407770747"/>
            </c:manualLayout>
          </c:layout>
          <c:spPr>
            <a:noFill/>
            <a:ln w="25400">
              <a:noFill/>
            </a:ln>
          </c:spPr>
        </c:title>
        <c:numFmt formatCode="_(* #,##0.0_);_(* \(#,##0.0\);_(* &quot;-&quot;??_);_(@_)" sourceLinked="1"/>
        <c:majorTickMark val="cross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352448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2863485016648169"/>
          <c:y val="0.94938634310055514"/>
          <c:w val="7.8952228640676275E-2"/>
          <c:h val="3.535992427176115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B-67-326 West Side/Up Stream</a:t>
            </a:r>
          </a:p>
        </c:rich>
      </c:tx>
      <c:layout>
        <c:manualLayout>
          <c:xMode val="edge"/>
          <c:yMode val="edge"/>
          <c:x val="0.29448760636330001"/>
          <c:y val="2.61332989114065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87791342952273"/>
          <c:y val="0.12234910277324636"/>
          <c:w val="0.75915649278579389"/>
          <c:h val="0.74061990212071804"/>
        </c:manualLayout>
      </c:layout>
      <c:scatterChart>
        <c:scatterStyle val="smoothMarker"/>
        <c:ser>
          <c:idx val="0"/>
          <c:order val="0"/>
          <c:tx>
            <c:v>2012</c:v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rgbClr val="EEECE1">
                  <a:lumMod val="50000"/>
                </a:srgb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Elevations!$A$35:$A$50</c:f>
              <c:numCache>
                <c:formatCode>0.0</c:formatCode>
                <c:ptCount val="16"/>
                <c:pt idx="0">
                  <c:v>-12</c:v>
                </c:pt>
                <c:pt idx="1">
                  <c:v>0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35</c:v>
                </c:pt>
                <c:pt idx="6">
                  <c:v>38</c:v>
                </c:pt>
                <c:pt idx="7">
                  <c:v>42</c:v>
                </c:pt>
                <c:pt idx="8">
                  <c:v>45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93.8</c:v>
                </c:pt>
                <c:pt idx="15">
                  <c:v>105.8</c:v>
                </c:pt>
              </c:numCache>
            </c:numRef>
          </c:xVal>
          <c:yVal>
            <c:numRef>
              <c:f>Elevations!$C$35:$C$50</c:f>
              <c:numCache>
                <c:formatCode>_(* #,##0.0_);_(* \(#,##0.0\);_(* "-"??_);_(@_)</c:formatCode>
                <c:ptCount val="16"/>
                <c:pt idx="0">
                  <c:v>875.7</c:v>
                </c:pt>
                <c:pt idx="1">
                  <c:v>869.7</c:v>
                </c:pt>
                <c:pt idx="2">
                  <c:v>866</c:v>
                </c:pt>
                <c:pt idx="3">
                  <c:v>861.6</c:v>
                </c:pt>
                <c:pt idx="4">
                  <c:v>854.7</c:v>
                </c:pt>
                <c:pt idx="5">
                  <c:v>853.30000000000007</c:v>
                </c:pt>
                <c:pt idx="6">
                  <c:v>850.40000000000009</c:v>
                </c:pt>
                <c:pt idx="7">
                  <c:v>850.2</c:v>
                </c:pt>
                <c:pt idx="8">
                  <c:v>850.90000000000009</c:v>
                </c:pt>
                <c:pt idx="9">
                  <c:v>853.2</c:v>
                </c:pt>
                <c:pt idx="10">
                  <c:v>857.80000000000007</c:v>
                </c:pt>
                <c:pt idx="11">
                  <c:v>860.2</c:v>
                </c:pt>
                <c:pt idx="12">
                  <c:v>864.7</c:v>
                </c:pt>
                <c:pt idx="13">
                  <c:v>867.5</c:v>
                </c:pt>
                <c:pt idx="14">
                  <c:v>869.6</c:v>
                </c:pt>
                <c:pt idx="15">
                  <c:v>875.2</c:v>
                </c:pt>
              </c:numCache>
            </c:numRef>
          </c:yVal>
          <c:smooth val="1"/>
        </c:ser>
        <c:axId val="48163840"/>
        <c:axId val="48229760"/>
      </c:scatterChart>
      <c:valAx>
        <c:axId val="48163840"/>
        <c:scaling>
          <c:orientation val="minMax"/>
          <c:max val="110"/>
          <c:min val="-2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Along Bridge</a:t>
                </a:r>
              </a:p>
            </c:rich>
          </c:tx>
          <c:layout>
            <c:manualLayout>
              <c:xMode val="edge"/>
              <c:yMode val="edge"/>
              <c:x val="0.40954495005549391"/>
              <c:y val="0.91354003700357134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229760"/>
        <c:crosses val="autoZero"/>
        <c:crossBetween val="midCat"/>
        <c:majorUnit val="10"/>
      </c:valAx>
      <c:valAx>
        <c:axId val="48229760"/>
        <c:scaling>
          <c:orientation val="minMax"/>
          <c:min val="84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208803407770747"/>
            </c:manualLayout>
          </c:layout>
          <c:spPr>
            <a:noFill/>
            <a:ln w="25400">
              <a:noFill/>
            </a:ln>
          </c:spPr>
        </c:title>
        <c:numFmt formatCode="_(* #,##0.0_);_(* \(#,##0.0\);_(* &quot;-&quot;??_);_(@_)" sourceLinked="1"/>
        <c:majorTickMark val="cross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163840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2863485016648169"/>
          <c:y val="0.94938634310055514"/>
          <c:w val="7.8952228640676275E-2"/>
          <c:h val="3.535992427176115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7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7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0.22654</cdr:x>
      <cdr:y>0.1453</cdr:y>
    </cdr:from>
    <cdr:to>
      <cdr:x>0.28008</cdr:x>
      <cdr:y>0.20281</cdr:y>
    </cdr:to>
    <cdr:sp macro="" textlink="">
      <cdr:nvSpPr>
        <cdr:cNvPr id="1079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944205" y="844229"/>
          <a:ext cx="459481" cy="3341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0.70165</cdr:x>
      <cdr:y>0.14003</cdr:y>
    </cdr:from>
    <cdr:to>
      <cdr:x>0.76268</cdr:x>
      <cdr:y>0.20549</cdr:y>
    </cdr:to>
    <cdr:sp macro="" textlink="">
      <cdr:nvSpPr>
        <cdr:cNvPr id="1080" name="Line 5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12987" y="813608"/>
          <a:ext cx="521616" cy="38033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0.28083</cdr:x>
      <cdr:y>0.1303</cdr:y>
    </cdr:from>
    <cdr:to>
      <cdr:x>0.41305</cdr:x>
      <cdr:y>0.19605</cdr:y>
    </cdr:to>
    <cdr:sp macro="" textlink="">
      <cdr:nvSpPr>
        <cdr:cNvPr id="1081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0123" y="757076"/>
          <a:ext cx="1134715" cy="382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of North Abutment</a:t>
          </a: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0.60439</cdr:x>
      <cdr:y>0.12444</cdr:y>
    </cdr:from>
    <cdr:to>
      <cdr:x>0.75174</cdr:x>
      <cdr:y>0.1876</cdr:y>
    </cdr:to>
    <cdr:sp macro="" textlink="">
      <cdr:nvSpPr>
        <cdr:cNvPr id="1082" name="Text Box 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0464" y="723026"/>
          <a:ext cx="1262416" cy="3669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of South Abutment</a:t>
          </a:r>
        </a:p>
      </cdr:txBody>
    </cdr:sp>
  </cdr:relSizeAnchor>
  <cdr:relSizeAnchor xmlns:cdr="http://schemas.openxmlformats.org/drawingml/2006/chartDrawing">
    <cdr:from>
      <cdr:x>0.76343</cdr:x>
      <cdr:y>0.17885</cdr:y>
    </cdr:from>
    <cdr:to>
      <cdr:x>0.76471</cdr:x>
      <cdr:y>0.86357</cdr:y>
    </cdr:to>
    <cdr:sp macro="" textlink="">
      <cdr:nvSpPr>
        <cdr:cNvPr id="1086" name="Line 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541039" y="1039163"/>
          <a:ext cx="13131" cy="39783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0.23023</cdr:x>
      <cdr:y>0.23958</cdr:y>
    </cdr:from>
    <cdr:to>
      <cdr:x>0.75986</cdr:x>
      <cdr:y>0.3059</cdr:y>
    </cdr:to>
    <cdr:sp macro="" textlink="">
      <cdr:nvSpPr>
        <cdr:cNvPr id="19" name="Rectangle 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73737" y="1392005"/>
          <a:ext cx="4536649" cy="385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0.20825</cdr:x>
      <cdr:y>0.21971</cdr:y>
    </cdr:from>
    <cdr:to>
      <cdr:x>0.24142</cdr:x>
      <cdr:y>0.41913</cdr:y>
    </cdr:to>
    <cdr:sp macro="" textlink="">
      <cdr:nvSpPr>
        <cdr:cNvPr id="20" name="Rectangle 1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7165" y="1276555"/>
          <a:ext cx="284741" cy="1158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0.21969</cdr:x>
      <cdr:y>0.39885</cdr:y>
    </cdr:from>
    <cdr:to>
      <cdr:x>0.23227</cdr:x>
      <cdr:y>0.8622</cdr:y>
    </cdr:to>
    <cdr:sp macro="" textlink="">
      <cdr:nvSpPr>
        <cdr:cNvPr id="21" name="Rectangl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5419" y="2317423"/>
          <a:ext cx="107957" cy="2692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0.75314</cdr:x>
      <cdr:y>0.22309</cdr:y>
    </cdr:from>
    <cdr:to>
      <cdr:x>0.79279</cdr:x>
      <cdr:y>0.42758</cdr:y>
    </cdr:to>
    <cdr:sp macro="" textlink="">
      <cdr:nvSpPr>
        <cdr:cNvPr id="22" name="Rectangle 2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54876" y="1296193"/>
          <a:ext cx="340280" cy="11881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0.75746</cdr:x>
      <cdr:y>0.40561</cdr:y>
    </cdr:from>
    <cdr:to>
      <cdr:x>0.76876</cdr:x>
      <cdr:y>0.8622</cdr:y>
    </cdr:to>
    <cdr:sp macro="" textlink="">
      <cdr:nvSpPr>
        <cdr:cNvPr id="24" name="Rectangle 2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1950" y="2356701"/>
          <a:ext cx="96993" cy="26528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0.23023</cdr:x>
      <cdr:y>0.2214</cdr:y>
    </cdr:from>
    <cdr:to>
      <cdr:x>0.75986</cdr:x>
      <cdr:y>0.23999</cdr:y>
    </cdr:to>
    <cdr:sp macro="" textlink="">
      <cdr:nvSpPr>
        <cdr:cNvPr id="25" name="Rectangle 2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73737" y="1286365"/>
          <a:ext cx="4536649" cy="108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0.42221</cdr:x>
      <cdr:y>0.14697</cdr:y>
    </cdr:from>
    <cdr:to>
      <cdr:x>0.43624</cdr:x>
      <cdr:y>0.22102</cdr:y>
    </cdr:to>
    <cdr:sp macro="" textlink="">
      <cdr:nvSpPr>
        <cdr:cNvPr id="26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623417" y="853917"/>
          <a:ext cx="120406" cy="4302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0.43624</cdr:x>
      <cdr:y>0.1316</cdr:y>
    </cdr:from>
    <cdr:to>
      <cdr:x>0.52176</cdr:x>
      <cdr:y>0.19403</cdr:y>
    </cdr:to>
    <cdr:sp macro="" textlink="">
      <cdr:nvSpPr>
        <cdr:cNvPr id="27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3823" y="764614"/>
          <a:ext cx="733934" cy="3627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T.O. Deck EL = 875.5</a:t>
          </a:r>
        </a:p>
      </cdr:txBody>
    </cdr:sp>
  </cdr:relSizeAnchor>
  <cdr:relSizeAnchor xmlns:cdr="http://schemas.openxmlformats.org/drawingml/2006/chartDrawing">
    <cdr:from>
      <cdr:x>0.24143</cdr:x>
      <cdr:y>0.41913</cdr:y>
    </cdr:from>
    <cdr:to>
      <cdr:x>0.27575</cdr:x>
      <cdr:y>0.61349</cdr:y>
    </cdr:to>
    <cdr:sp macro="" textlink="">
      <cdr:nvSpPr>
        <cdr:cNvPr id="32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71933" y="2435258"/>
          <a:ext cx="294588" cy="112925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0.27719</cdr:x>
      <cdr:y>0.60075</cdr:y>
    </cdr:from>
    <cdr:to>
      <cdr:x>0.36157</cdr:x>
      <cdr:y>0.66655</cdr:y>
    </cdr:to>
    <cdr:sp macro="" textlink="">
      <cdr:nvSpPr>
        <cdr:cNvPr id="33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78885" y="3490501"/>
          <a:ext cx="724152" cy="3823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B.O. Abut.  EL = 865.9</a:t>
          </a:r>
        </a:p>
      </cdr:txBody>
    </cdr:sp>
  </cdr:relSizeAnchor>
  <cdr:relSizeAnchor xmlns:cdr="http://schemas.openxmlformats.org/drawingml/2006/chartDrawing">
    <cdr:from>
      <cdr:x>0.71857</cdr:x>
      <cdr:y>0.42758</cdr:y>
    </cdr:from>
    <cdr:to>
      <cdr:x>0.75389</cdr:x>
      <cdr:y>0.5686</cdr:y>
    </cdr:to>
    <cdr:sp macro="" textlink="">
      <cdr:nvSpPr>
        <cdr:cNvPr id="34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158195" y="2484356"/>
          <a:ext cx="303094" cy="819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0.63748</cdr:x>
      <cdr:y>0.56017</cdr:y>
    </cdr:from>
    <cdr:to>
      <cdr:x>0.72185</cdr:x>
      <cdr:y>0.62597</cdr:y>
    </cdr:to>
    <cdr:sp macro="" textlink="">
      <cdr:nvSpPr>
        <cdr:cNvPr id="35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2323" y="3254712"/>
          <a:ext cx="724065" cy="3823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B.O. Abut.  EL = 865.5</a:t>
          </a:r>
        </a:p>
      </cdr:txBody>
    </cdr:sp>
  </cdr:relSizeAnchor>
  <cdr:relSizeAnchor xmlns:cdr="http://schemas.openxmlformats.org/drawingml/2006/chartDrawing">
    <cdr:from>
      <cdr:x>0.15218</cdr:x>
      <cdr:y>0.21971</cdr:y>
    </cdr:from>
    <cdr:to>
      <cdr:x>0.2071</cdr:x>
      <cdr:y>0.34234</cdr:y>
    </cdr:to>
    <cdr:sp macro="" textlink="">
      <cdr:nvSpPr>
        <cdr:cNvPr id="36" name="Rectangle 3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6009" y="1276555"/>
          <a:ext cx="471325" cy="712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0.79279</cdr:x>
      <cdr:y>0.22309</cdr:y>
    </cdr:from>
    <cdr:to>
      <cdr:x>0.84567</cdr:x>
      <cdr:y>0.34572</cdr:y>
    </cdr:to>
    <cdr:sp macro="" textlink="">
      <cdr:nvSpPr>
        <cdr:cNvPr id="37" name="Rectangle 3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5154" y="1296193"/>
          <a:ext cx="451702" cy="712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0.4634</cdr:x>
      <cdr:y>0.63982</cdr:y>
    </cdr:from>
    <cdr:to>
      <cdr:x>0.70368</cdr:x>
      <cdr:y>0.74443</cdr:y>
    </cdr:to>
    <cdr:sp macro="" textlink="">
      <cdr:nvSpPr>
        <cdr:cNvPr id="28" name="TextBox 1"/>
        <cdr:cNvSpPr txBox="1"/>
      </cdr:nvSpPr>
      <cdr:spPr>
        <a:xfrm xmlns:a="http://schemas.openxmlformats.org/drawingml/2006/main">
          <a:off x="3972637" y="3717512"/>
          <a:ext cx="2057798" cy="607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>
              <a:solidFill>
                <a:srgbClr val="0070C0"/>
              </a:solidFill>
            </a:rPr>
            <a:t>WATER ELEVATION:</a:t>
          </a:r>
        </a:p>
        <a:p xmlns:a="http://schemas.openxmlformats.org/drawingml/2006/main">
          <a:r>
            <a:rPr lang="en-US" sz="1100">
              <a:solidFill>
                <a:srgbClr val="0070C0"/>
              </a:solidFill>
            </a:rPr>
            <a:t> 5/24/12</a:t>
          </a:r>
        </a:p>
        <a:p xmlns:a="http://schemas.openxmlformats.org/drawingml/2006/main">
          <a:r>
            <a:rPr lang="en-US" sz="1100" u="sng">
              <a:solidFill>
                <a:srgbClr val="0070C0"/>
              </a:solidFill>
            </a:rPr>
            <a:t>850.9     _</a:t>
          </a:r>
          <a:r>
            <a:rPr lang="en-US" sz="1100" u="sng" baseline="0">
              <a:solidFill>
                <a:srgbClr val="0070C0"/>
              </a:solidFill>
            </a:rPr>
            <a:t>                   </a:t>
          </a:r>
          <a:endParaRPr lang="en-US" sz="1100" u="sng">
            <a:solidFill>
              <a:srgbClr val="0070C0"/>
            </a:solidFill>
          </a:endParaRPr>
        </a:p>
        <a:p xmlns:a="http://schemas.openxmlformats.org/drawingml/2006/main">
          <a:endParaRPr lang="en-US" sz="1100" u="sn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0.22654</cdr:x>
      <cdr:y>0.1453</cdr:y>
    </cdr:from>
    <cdr:to>
      <cdr:x>0.28008</cdr:x>
      <cdr:y>0.20281</cdr:y>
    </cdr:to>
    <cdr:sp macro="" textlink="">
      <cdr:nvSpPr>
        <cdr:cNvPr id="1079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944205" y="844229"/>
          <a:ext cx="459481" cy="3341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0.7009</cdr:x>
      <cdr:y>0.14003</cdr:y>
    </cdr:from>
    <cdr:to>
      <cdr:x>0.76168</cdr:x>
      <cdr:y>0.20549</cdr:y>
    </cdr:to>
    <cdr:sp macro="" textlink="">
      <cdr:nvSpPr>
        <cdr:cNvPr id="1080" name="Line 5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12987" y="813608"/>
          <a:ext cx="521616" cy="38033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0.28083</cdr:x>
      <cdr:y>0.1303</cdr:y>
    </cdr:from>
    <cdr:to>
      <cdr:x>0.41305</cdr:x>
      <cdr:y>0.19605</cdr:y>
    </cdr:to>
    <cdr:sp macro="" textlink="">
      <cdr:nvSpPr>
        <cdr:cNvPr id="1081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0123" y="757076"/>
          <a:ext cx="1134715" cy="382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of North Abutment</a:t>
          </a: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0.60364</cdr:x>
      <cdr:y>0.12444</cdr:y>
    </cdr:from>
    <cdr:to>
      <cdr:x>0.75074</cdr:x>
      <cdr:y>0.1876</cdr:y>
    </cdr:to>
    <cdr:sp macro="" textlink="">
      <cdr:nvSpPr>
        <cdr:cNvPr id="1082" name="Text Box 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0464" y="723026"/>
          <a:ext cx="1262416" cy="3669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of South Abutment</a:t>
          </a:r>
        </a:p>
      </cdr:txBody>
    </cdr:sp>
  </cdr:relSizeAnchor>
  <cdr:relSizeAnchor xmlns:cdr="http://schemas.openxmlformats.org/drawingml/2006/chartDrawing">
    <cdr:from>
      <cdr:x>0.76243</cdr:x>
      <cdr:y>0.17885</cdr:y>
    </cdr:from>
    <cdr:to>
      <cdr:x>0.76396</cdr:x>
      <cdr:y>0.86357</cdr:y>
    </cdr:to>
    <cdr:sp macro="" textlink="">
      <cdr:nvSpPr>
        <cdr:cNvPr id="1086" name="Line 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541039" y="1039163"/>
          <a:ext cx="13131" cy="39783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0.23023</cdr:x>
      <cdr:y>0.23958</cdr:y>
    </cdr:from>
    <cdr:to>
      <cdr:x>0.75986</cdr:x>
      <cdr:y>0.3059</cdr:y>
    </cdr:to>
    <cdr:sp macro="" textlink="">
      <cdr:nvSpPr>
        <cdr:cNvPr id="19" name="Rectangle 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73737" y="1392005"/>
          <a:ext cx="4536649" cy="385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0.20825</cdr:x>
      <cdr:y>0.21971</cdr:y>
    </cdr:from>
    <cdr:to>
      <cdr:x>0.24142</cdr:x>
      <cdr:y>0.41913</cdr:y>
    </cdr:to>
    <cdr:sp macro="" textlink="">
      <cdr:nvSpPr>
        <cdr:cNvPr id="20" name="Rectangle 1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7165" y="1276555"/>
          <a:ext cx="284741" cy="1158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0.21969</cdr:x>
      <cdr:y>0.39885</cdr:y>
    </cdr:from>
    <cdr:to>
      <cdr:x>0.23227</cdr:x>
      <cdr:y>0.8622</cdr:y>
    </cdr:to>
    <cdr:sp macro="" textlink="">
      <cdr:nvSpPr>
        <cdr:cNvPr id="21" name="Rectangl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5419" y="2317423"/>
          <a:ext cx="107957" cy="2692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0.75239</cdr:x>
      <cdr:y>0.22309</cdr:y>
    </cdr:from>
    <cdr:to>
      <cdr:x>0.79179</cdr:x>
      <cdr:y>0.42758</cdr:y>
    </cdr:to>
    <cdr:sp macro="" textlink="">
      <cdr:nvSpPr>
        <cdr:cNvPr id="22" name="Rectangle 2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54876" y="1296193"/>
          <a:ext cx="340280" cy="11881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0.75746</cdr:x>
      <cdr:y>0.40561</cdr:y>
    </cdr:from>
    <cdr:to>
      <cdr:x>0.76876</cdr:x>
      <cdr:y>0.8622</cdr:y>
    </cdr:to>
    <cdr:sp macro="" textlink="">
      <cdr:nvSpPr>
        <cdr:cNvPr id="24" name="Rectangle 2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1950" y="2356701"/>
          <a:ext cx="96993" cy="26528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0.23023</cdr:x>
      <cdr:y>0.2214</cdr:y>
    </cdr:from>
    <cdr:to>
      <cdr:x>0.75986</cdr:x>
      <cdr:y>0.23999</cdr:y>
    </cdr:to>
    <cdr:sp macro="" textlink="">
      <cdr:nvSpPr>
        <cdr:cNvPr id="25" name="Rectangle 2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73737" y="1286365"/>
          <a:ext cx="4536649" cy="108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0.42221</cdr:x>
      <cdr:y>0.14697</cdr:y>
    </cdr:from>
    <cdr:to>
      <cdr:x>0.43624</cdr:x>
      <cdr:y>0.22102</cdr:y>
    </cdr:to>
    <cdr:sp macro="" textlink="">
      <cdr:nvSpPr>
        <cdr:cNvPr id="26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623417" y="853917"/>
          <a:ext cx="120406" cy="4302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0.43624</cdr:x>
      <cdr:y>0.1316</cdr:y>
    </cdr:from>
    <cdr:to>
      <cdr:x>0.52176</cdr:x>
      <cdr:y>0.19403</cdr:y>
    </cdr:to>
    <cdr:sp macro="" textlink="">
      <cdr:nvSpPr>
        <cdr:cNvPr id="27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3823" y="764614"/>
          <a:ext cx="733934" cy="3627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T.O. Deck EL = 875.5</a:t>
          </a:r>
        </a:p>
      </cdr:txBody>
    </cdr:sp>
  </cdr:relSizeAnchor>
  <cdr:relSizeAnchor xmlns:cdr="http://schemas.openxmlformats.org/drawingml/2006/chartDrawing">
    <cdr:from>
      <cdr:x>0.24143</cdr:x>
      <cdr:y>0.41913</cdr:y>
    </cdr:from>
    <cdr:to>
      <cdr:x>0.27575</cdr:x>
      <cdr:y>0.61349</cdr:y>
    </cdr:to>
    <cdr:sp macro="" textlink="">
      <cdr:nvSpPr>
        <cdr:cNvPr id="32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71933" y="2435258"/>
          <a:ext cx="294588" cy="112925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0.27719</cdr:x>
      <cdr:y>0.60075</cdr:y>
    </cdr:from>
    <cdr:to>
      <cdr:x>0.36157</cdr:x>
      <cdr:y>0.66655</cdr:y>
    </cdr:to>
    <cdr:sp macro="" textlink="">
      <cdr:nvSpPr>
        <cdr:cNvPr id="33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78885" y="3490501"/>
          <a:ext cx="724152" cy="3823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B.O. Abut.  EL = 865.9</a:t>
          </a:r>
        </a:p>
      </cdr:txBody>
    </cdr:sp>
  </cdr:relSizeAnchor>
  <cdr:relSizeAnchor xmlns:cdr="http://schemas.openxmlformats.org/drawingml/2006/chartDrawing">
    <cdr:from>
      <cdr:x>0.71757</cdr:x>
      <cdr:y>0.42758</cdr:y>
    </cdr:from>
    <cdr:to>
      <cdr:x>0.75314</cdr:x>
      <cdr:y>0.5686</cdr:y>
    </cdr:to>
    <cdr:sp macro="" textlink="">
      <cdr:nvSpPr>
        <cdr:cNvPr id="34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158195" y="2484356"/>
          <a:ext cx="303094" cy="819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0.63748</cdr:x>
      <cdr:y>0.56017</cdr:y>
    </cdr:from>
    <cdr:to>
      <cdr:x>0.72185</cdr:x>
      <cdr:y>0.62597</cdr:y>
    </cdr:to>
    <cdr:sp macro="" textlink="">
      <cdr:nvSpPr>
        <cdr:cNvPr id="35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2323" y="3254712"/>
          <a:ext cx="724065" cy="3823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B.O. Abut.  EL = 865.5</a:t>
          </a:r>
        </a:p>
      </cdr:txBody>
    </cdr:sp>
  </cdr:relSizeAnchor>
  <cdr:relSizeAnchor xmlns:cdr="http://schemas.openxmlformats.org/drawingml/2006/chartDrawing">
    <cdr:from>
      <cdr:x>0.15218</cdr:x>
      <cdr:y>0.21971</cdr:y>
    </cdr:from>
    <cdr:to>
      <cdr:x>0.2071</cdr:x>
      <cdr:y>0.34234</cdr:y>
    </cdr:to>
    <cdr:sp macro="" textlink="">
      <cdr:nvSpPr>
        <cdr:cNvPr id="36" name="Rectangle 3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6009" y="1276555"/>
          <a:ext cx="471325" cy="712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0.79179</cdr:x>
      <cdr:y>0.22309</cdr:y>
    </cdr:from>
    <cdr:to>
      <cdr:x>0.84467</cdr:x>
      <cdr:y>0.34572</cdr:y>
    </cdr:to>
    <cdr:sp macro="" textlink="">
      <cdr:nvSpPr>
        <cdr:cNvPr id="37" name="Rectangle 3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5154" y="1296193"/>
          <a:ext cx="451702" cy="712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0.43594</cdr:x>
      <cdr:y>0.64151</cdr:y>
    </cdr:from>
    <cdr:to>
      <cdr:x>0.67622</cdr:x>
      <cdr:y>0.74612</cdr:y>
    </cdr:to>
    <cdr:sp macro="" textlink="">
      <cdr:nvSpPr>
        <cdr:cNvPr id="28" name="TextBox 1"/>
        <cdr:cNvSpPr txBox="1"/>
      </cdr:nvSpPr>
      <cdr:spPr>
        <a:xfrm xmlns:a="http://schemas.openxmlformats.org/drawingml/2006/main">
          <a:off x="3736966" y="3727332"/>
          <a:ext cx="2057798" cy="607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>
              <a:solidFill>
                <a:srgbClr val="0070C0"/>
              </a:solidFill>
            </a:rPr>
            <a:t>WATER ELEVATION:</a:t>
          </a:r>
        </a:p>
        <a:p xmlns:a="http://schemas.openxmlformats.org/drawingml/2006/main">
          <a:r>
            <a:rPr lang="en-US" sz="1100">
              <a:solidFill>
                <a:srgbClr val="0070C0"/>
              </a:solidFill>
            </a:rPr>
            <a:t> 5/24/12</a:t>
          </a:r>
        </a:p>
        <a:p xmlns:a="http://schemas.openxmlformats.org/drawingml/2006/main">
          <a:r>
            <a:rPr lang="en-US" sz="1100" u="sng">
              <a:solidFill>
                <a:srgbClr val="0070C0"/>
              </a:solidFill>
            </a:rPr>
            <a:t>850.9    _</a:t>
          </a:r>
          <a:r>
            <a:rPr lang="en-US" sz="1100" u="sng" baseline="0">
              <a:solidFill>
                <a:srgbClr val="0070C0"/>
              </a:solidFill>
            </a:rPr>
            <a:t>                   </a:t>
          </a:r>
          <a:endParaRPr lang="en-US" sz="1100" u="sng">
            <a:solidFill>
              <a:srgbClr val="0070C0"/>
            </a:solidFill>
          </a:endParaRPr>
        </a:p>
        <a:p xmlns:a="http://schemas.openxmlformats.org/drawingml/2006/main">
          <a:endParaRPr lang="en-US" sz="1100" u="sng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1"/>
  <sheetViews>
    <sheetView tabSelected="1" zoomScaleNormal="100" workbookViewId="0">
      <pane ySplit="7" topLeftCell="A8" activePane="bottomLeft" state="frozen"/>
      <selection pane="bottomLeft" activeCell="O6" sqref="O6"/>
    </sheetView>
  </sheetViews>
  <sheetFormatPr defaultRowHeight="12.75"/>
  <cols>
    <col min="1" max="1" width="12.7109375" style="2" customWidth="1"/>
    <col min="2" max="2" width="11.42578125" style="2" customWidth="1"/>
    <col min="3" max="3" width="11.28515625" style="2" customWidth="1"/>
    <col min="4" max="4" width="8.85546875" style="2" bestFit="1" customWidth="1"/>
    <col min="5" max="5" width="8.28515625" style="2" bestFit="1" customWidth="1"/>
    <col min="6" max="6" width="8.85546875" style="2" bestFit="1" customWidth="1"/>
    <col min="7" max="7" width="9" style="2" customWidth="1"/>
    <col min="8" max="8" width="8.85546875" style="2" bestFit="1" customWidth="1"/>
    <col min="9" max="9" width="8.28515625" style="2" bestFit="1" customWidth="1"/>
    <col min="10" max="10" width="8.85546875" style="2" bestFit="1" customWidth="1"/>
    <col min="11" max="11" width="9.28515625" style="2" bestFit="1" customWidth="1"/>
    <col min="12" max="12" width="8.85546875" style="2" bestFit="1" customWidth="1"/>
    <col min="13" max="13" width="7.140625" style="2" customWidth="1"/>
    <col min="14" max="14" width="8.85546875" style="2" bestFit="1" customWidth="1"/>
    <col min="15" max="15" width="7.140625" style="2" customWidth="1"/>
    <col min="16" max="16" width="8.85546875" style="2" bestFit="1" customWidth="1"/>
    <col min="17" max="17" width="7.140625" style="2" customWidth="1"/>
    <col min="18" max="18" width="8.85546875" style="2" bestFit="1" customWidth="1"/>
    <col min="19" max="19" width="7.140625" style="2" customWidth="1"/>
    <col min="20" max="20" width="18.140625" style="2" bestFit="1" customWidth="1"/>
    <col min="21" max="16384" width="9.140625" style="2"/>
  </cols>
  <sheetData>
    <row r="1" spans="1:25" ht="15.7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1"/>
      <c r="V1" s="1"/>
      <c r="W1" s="1"/>
      <c r="X1" s="1"/>
      <c r="Y1" s="1"/>
    </row>
    <row r="2" spans="1:25">
      <c r="A2" s="3" t="s">
        <v>10</v>
      </c>
      <c r="F2" s="14" t="s">
        <v>22</v>
      </c>
      <c r="K2" s="14" t="s">
        <v>23</v>
      </c>
    </row>
    <row r="3" spans="1:25">
      <c r="A3" s="2" t="s">
        <v>3</v>
      </c>
      <c r="B3" s="17" t="s">
        <v>19</v>
      </c>
      <c r="C3" s="17"/>
      <c r="D3" s="17"/>
      <c r="F3" s="14" t="s">
        <v>11</v>
      </c>
      <c r="H3" s="2">
        <f>871+3.8+0.7</f>
        <v>875.5</v>
      </c>
      <c r="I3" s="14" t="s">
        <v>12</v>
      </c>
      <c r="K3" s="14" t="s">
        <v>11</v>
      </c>
      <c r="M3" s="2">
        <f>871+3.8+0.7</f>
        <v>875.5</v>
      </c>
      <c r="N3" s="14" t="s">
        <v>12</v>
      </c>
    </row>
    <row r="4" spans="1:25">
      <c r="A4" s="2" t="s">
        <v>4</v>
      </c>
      <c r="B4" s="18" t="s">
        <v>20</v>
      </c>
      <c r="C4" s="18"/>
      <c r="D4" s="18"/>
      <c r="F4" s="14" t="s">
        <v>13</v>
      </c>
      <c r="H4" s="2">
        <v>2.7</v>
      </c>
      <c r="I4" s="14" t="s">
        <v>12</v>
      </c>
      <c r="K4" s="14" t="s">
        <v>13</v>
      </c>
      <c r="M4" s="2">
        <v>2.7</v>
      </c>
      <c r="N4" s="14" t="s">
        <v>12</v>
      </c>
    </row>
    <row r="5" spans="1:25">
      <c r="A5" s="2" t="s">
        <v>2</v>
      </c>
      <c r="B5" s="19" t="s">
        <v>9</v>
      </c>
      <c r="C5" s="19"/>
      <c r="D5" s="19"/>
      <c r="F5" s="14" t="s">
        <v>15</v>
      </c>
      <c r="K5" s="14" t="s">
        <v>15</v>
      </c>
    </row>
    <row r="6" spans="1:25">
      <c r="B6" s="19" t="s">
        <v>21</v>
      </c>
      <c r="C6" s="19"/>
      <c r="D6" s="19"/>
      <c r="F6" s="15" t="s">
        <v>14</v>
      </c>
      <c r="H6" s="23" t="s">
        <v>18</v>
      </c>
      <c r="I6" s="14" t="s">
        <v>12</v>
      </c>
      <c r="K6" s="15" t="s">
        <v>14</v>
      </c>
      <c r="M6" s="23">
        <v>27.3</v>
      </c>
      <c r="N6" s="14" t="s">
        <v>12</v>
      </c>
      <c r="O6" s="27"/>
    </row>
    <row r="7" spans="1:25">
      <c r="B7" s="19"/>
      <c r="C7" s="19"/>
      <c r="D7" s="19"/>
      <c r="F7" s="15" t="s">
        <v>16</v>
      </c>
      <c r="H7" s="2" t="e">
        <f>H3+H4-H6</f>
        <v>#VALUE!</v>
      </c>
      <c r="I7" s="15" t="s">
        <v>12</v>
      </c>
      <c r="K7" s="15" t="s">
        <v>16</v>
      </c>
      <c r="M7" s="2">
        <f>M3+M4-M6</f>
        <v>850.90000000000009</v>
      </c>
      <c r="N7" s="15" t="s">
        <v>12</v>
      </c>
      <c r="O7" s="27"/>
    </row>
    <row r="8" spans="1:25" ht="13.5" thickBot="1">
      <c r="A8" s="3" t="s">
        <v>22</v>
      </c>
      <c r="B8" s="3"/>
      <c r="C8" s="3"/>
      <c r="D8" s="3"/>
    </row>
    <row r="9" spans="1:25" ht="12.75" customHeight="1">
      <c r="A9" s="31" t="s">
        <v>24</v>
      </c>
      <c r="B9" s="4" t="s">
        <v>1</v>
      </c>
      <c r="C9" s="9">
        <v>41053</v>
      </c>
      <c r="D9" s="4" t="s">
        <v>1</v>
      </c>
      <c r="E9" s="9"/>
      <c r="F9" s="4" t="s">
        <v>1</v>
      </c>
      <c r="G9" s="9"/>
      <c r="H9" s="4" t="s">
        <v>1</v>
      </c>
      <c r="I9" s="9"/>
      <c r="J9" s="4" t="s">
        <v>1</v>
      </c>
      <c r="K9" s="9"/>
      <c r="L9" s="4" t="s">
        <v>1</v>
      </c>
      <c r="M9" s="9"/>
      <c r="N9" s="4" t="s">
        <v>1</v>
      </c>
      <c r="O9" s="9"/>
      <c r="P9" s="4" t="s">
        <v>1</v>
      </c>
      <c r="Q9" s="9"/>
      <c r="R9" s="4" t="s">
        <v>1</v>
      </c>
      <c r="S9" s="9"/>
      <c r="T9" s="36" t="s">
        <v>5</v>
      </c>
    </row>
    <row r="10" spans="1:25" ht="13.5" thickBot="1">
      <c r="A10" s="32"/>
      <c r="B10" s="10" t="s">
        <v>6</v>
      </c>
      <c r="C10" s="6">
        <v>2012</v>
      </c>
      <c r="D10" s="5" t="s">
        <v>6</v>
      </c>
      <c r="E10" s="6"/>
      <c r="F10" s="5" t="s">
        <v>6</v>
      </c>
      <c r="G10" s="6"/>
      <c r="H10" s="5" t="s">
        <v>6</v>
      </c>
      <c r="I10" s="6"/>
      <c r="J10" s="5" t="s">
        <v>6</v>
      </c>
      <c r="K10" s="6"/>
      <c r="L10" s="5" t="s">
        <v>6</v>
      </c>
      <c r="M10" s="6"/>
      <c r="N10" s="5" t="s">
        <v>6</v>
      </c>
      <c r="O10" s="6"/>
      <c r="P10" s="5" t="s">
        <v>6</v>
      </c>
      <c r="Q10" s="6"/>
      <c r="R10" s="5" t="s">
        <v>6</v>
      </c>
      <c r="S10" s="6"/>
      <c r="T10" s="37"/>
    </row>
    <row r="11" spans="1:25">
      <c r="A11" s="33"/>
      <c r="B11" s="16" t="s">
        <v>7</v>
      </c>
      <c r="C11" s="20" t="s">
        <v>8</v>
      </c>
      <c r="D11" s="4" t="s">
        <v>7</v>
      </c>
      <c r="E11" s="7" t="s">
        <v>8</v>
      </c>
      <c r="F11" s="5" t="s">
        <v>7</v>
      </c>
      <c r="G11" s="6" t="s">
        <v>8</v>
      </c>
      <c r="H11" s="5" t="s">
        <v>7</v>
      </c>
      <c r="I11" s="6" t="s">
        <v>8</v>
      </c>
      <c r="J11" s="5" t="s">
        <v>7</v>
      </c>
      <c r="K11" s="6" t="s">
        <v>8</v>
      </c>
      <c r="L11" s="5" t="s">
        <v>7</v>
      </c>
      <c r="M11" s="6" t="s">
        <v>8</v>
      </c>
      <c r="N11" s="5" t="s">
        <v>7</v>
      </c>
      <c r="O11" s="6" t="s">
        <v>8</v>
      </c>
      <c r="P11" s="5" t="s">
        <v>7</v>
      </c>
      <c r="Q11" s="6" t="s">
        <v>8</v>
      </c>
      <c r="R11" s="5" t="s">
        <v>7</v>
      </c>
      <c r="S11" s="6" t="s">
        <v>8</v>
      </c>
      <c r="T11" s="38"/>
    </row>
    <row r="12" spans="1:25">
      <c r="A12" s="12">
        <v>-12</v>
      </c>
      <c r="B12" s="21">
        <v>2.6</v>
      </c>
      <c r="C12" s="8">
        <f>$H$3+$H$4-B12</f>
        <v>875.6</v>
      </c>
      <c r="D12" s="21"/>
      <c r="E12" s="8" t="str">
        <f t="shared" ref="E12:E27" si="0">IF(D12="","-",$H$3+$H$4-D12)</f>
        <v>-</v>
      </c>
      <c r="F12" s="21"/>
      <c r="G12" s="8" t="str">
        <f t="shared" ref="G12:G27" si="1">IF(F12="","-",$H$3+$H$4-F12)</f>
        <v>-</v>
      </c>
      <c r="H12" s="21"/>
      <c r="I12" s="8" t="str">
        <f t="shared" ref="I12:I27" si="2">IF(H12="","-",$H$3+$H$4-H12)</f>
        <v>-</v>
      </c>
      <c r="J12" s="21"/>
      <c r="K12" s="8" t="str">
        <f t="shared" ref="K12:K27" si="3">IF(J12="","-",$H$3+$H$4-J12)</f>
        <v>-</v>
      </c>
      <c r="L12" s="21"/>
      <c r="M12" s="8" t="str">
        <f t="shared" ref="M12:M27" si="4">IF(L12="","-",$H$3+$H$4-L12)</f>
        <v>-</v>
      </c>
      <c r="N12" s="21"/>
      <c r="O12" s="8" t="str">
        <f t="shared" ref="O12:O27" si="5">IF(N12="","-",$H$3+$H$4-N12)</f>
        <v>-</v>
      </c>
      <c r="P12" s="21"/>
      <c r="Q12" s="8" t="str">
        <f t="shared" ref="Q12:Q27" si="6">IF(P12="","-",$H$3+$H$4-P12)</f>
        <v>-</v>
      </c>
      <c r="R12" s="21"/>
      <c r="S12" s="8" t="str">
        <f t="shared" ref="S12:S27" si="7">IF(R12="","-",$H$3+$H$4-R12)</f>
        <v>-</v>
      </c>
      <c r="T12" s="11" t="s">
        <v>17</v>
      </c>
    </row>
    <row r="13" spans="1:25">
      <c r="A13" s="12">
        <v>0</v>
      </c>
      <c r="B13" s="22">
        <v>8.6999999999999993</v>
      </c>
      <c r="C13" s="8">
        <f t="shared" ref="C13:C27" si="8">$H$3+$H$4-B13</f>
        <v>869.5</v>
      </c>
      <c r="D13" s="22"/>
      <c r="E13" s="8" t="str">
        <f t="shared" si="0"/>
        <v>-</v>
      </c>
      <c r="F13" s="22"/>
      <c r="G13" s="8" t="str">
        <f t="shared" si="1"/>
        <v>-</v>
      </c>
      <c r="H13" s="22"/>
      <c r="I13" s="8" t="str">
        <f t="shared" si="2"/>
        <v>-</v>
      </c>
      <c r="J13" s="22"/>
      <c r="K13" s="8" t="str">
        <f t="shared" si="3"/>
        <v>-</v>
      </c>
      <c r="L13" s="22"/>
      <c r="M13" s="8" t="str">
        <f t="shared" si="4"/>
        <v>-</v>
      </c>
      <c r="N13" s="22"/>
      <c r="O13" s="8" t="str">
        <f t="shared" si="5"/>
        <v>-</v>
      </c>
      <c r="P13" s="22"/>
      <c r="Q13" s="8" t="str">
        <f t="shared" si="6"/>
        <v>-</v>
      </c>
      <c r="R13" s="22"/>
      <c r="S13" s="8" t="str">
        <f t="shared" si="7"/>
        <v>-</v>
      </c>
      <c r="T13" s="11" t="s">
        <v>26</v>
      </c>
    </row>
    <row r="14" spans="1:25">
      <c r="A14" s="12">
        <v>10</v>
      </c>
      <c r="B14" s="22">
        <v>12.4</v>
      </c>
      <c r="C14" s="8">
        <f t="shared" si="8"/>
        <v>865.80000000000007</v>
      </c>
      <c r="D14" s="22"/>
      <c r="E14" s="8" t="str">
        <f t="shared" si="0"/>
        <v>-</v>
      </c>
      <c r="F14" s="22"/>
      <c r="G14" s="8" t="str">
        <f t="shared" si="1"/>
        <v>-</v>
      </c>
      <c r="H14" s="22"/>
      <c r="I14" s="8" t="str">
        <f t="shared" si="2"/>
        <v>-</v>
      </c>
      <c r="J14" s="22"/>
      <c r="K14" s="8" t="str">
        <f t="shared" si="3"/>
        <v>-</v>
      </c>
      <c r="L14" s="22"/>
      <c r="M14" s="8" t="str">
        <f t="shared" si="4"/>
        <v>-</v>
      </c>
      <c r="N14" s="22"/>
      <c r="O14" s="8" t="str">
        <f t="shared" si="5"/>
        <v>-</v>
      </c>
      <c r="P14" s="22"/>
      <c r="Q14" s="8" t="str">
        <f t="shared" si="6"/>
        <v>-</v>
      </c>
      <c r="R14" s="22"/>
      <c r="S14" s="8" t="str">
        <f t="shared" si="7"/>
        <v>-</v>
      </c>
      <c r="T14" s="11"/>
    </row>
    <row r="15" spans="1:25">
      <c r="A15" s="12">
        <v>20</v>
      </c>
      <c r="B15" s="22">
        <v>17.100000000000001</v>
      </c>
      <c r="C15" s="8">
        <f t="shared" si="8"/>
        <v>861.1</v>
      </c>
      <c r="D15" s="22"/>
      <c r="E15" s="8" t="str">
        <f t="shared" si="0"/>
        <v>-</v>
      </c>
      <c r="F15" s="22"/>
      <c r="G15" s="8" t="str">
        <f t="shared" si="1"/>
        <v>-</v>
      </c>
      <c r="H15" s="22"/>
      <c r="I15" s="8" t="str">
        <f t="shared" si="2"/>
        <v>-</v>
      </c>
      <c r="J15" s="22"/>
      <c r="K15" s="8" t="str">
        <f t="shared" si="3"/>
        <v>-</v>
      </c>
      <c r="L15" s="22"/>
      <c r="M15" s="8" t="str">
        <f t="shared" si="4"/>
        <v>-</v>
      </c>
      <c r="N15" s="22"/>
      <c r="O15" s="8" t="str">
        <f t="shared" si="5"/>
        <v>-</v>
      </c>
      <c r="P15" s="22"/>
      <c r="Q15" s="8" t="str">
        <f t="shared" si="6"/>
        <v>-</v>
      </c>
      <c r="R15" s="22"/>
      <c r="S15" s="8" t="str">
        <f t="shared" si="7"/>
        <v>-</v>
      </c>
      <c r="T15" s="11"/>
    </row>
    <row r="16" spans="1:25">
      <c r="A16" s="12">
        <v>30</v>
      </c>
      <c r="B16" s="22">
        <v>22.6</v>
      </c>
      <c r="C16" s="8">
        <f t="shared" si="8"/>
        <v>855.6</v>
      </c>
      <c r="D16" s="22"/>
      <c r="E16" s="8" t="str">
        <f t="shared" si="0"/>
        <v>-</v>
      </c>
      <c r="F16" s="22"/>
      <c r="G16" s="8" t="str">
        <f t="shared" si="1"/>
        <v>-</v>
      </c>
      <c r="H16" s="22"/>
      <c r="I16" s="8" t="str">
        <f t="shared" si="2"/>
        <v>-</v>
      </c>
      <c r="J16" s="22"/>
      <c r="K16" s="8" t="str">
        <f t="shared" si="3"/>
        <v>-</v>
      </c>
      <c r="L16" s="22"/>
      <c r="M16" s="8" t="str">
        <f t="shared" si="4"/>
        <v>-</v>
      </c>
      <c r="N16" s="22"/>
      <c r="O16" s="8" t="str">
        <f t="shared" si="5"/>
        <v>-</v>
      </c>
      <c r="P16" s="22"/>
      <c r="Q16" s="8" t="str">
        <f t="shared" si="6"/>
        <v>-</v>
      </c>
      <c r="R16" s="22"/>
      <c r="S16" s="8" t="str">
        <f t="shared" si="7"/>
        <v>-</v>
      </c>
      <c r="T16" s="11"/>
    </row>
    <row r="17" spans="1:20">
      <c r="A17" s="12">
        <v>35</v>
      </c>
      <c r="B17" s="22">
        <v>24</v>
      </c>
      <c r="C17" s="8">
        <f t="shared" si="8"/>
        <v>854.2</v>
      </c>
      <c r="D17" s="22"/>
      <c r="E17" s="8"/>
      <c r="F17" s="22"/>
      <c r="G17" s="8"/>
      <c r="H17" s="22"/>
      <c r="I17" s="8"/>
      <c r="J17" s="22"/>
      <c r="K17" s="8"/>
      <c r="L17" s="22"/>
      <c r="M17" s="8"/>
      <c r="N17" s="22"/>
      <c r="O17" s="8"/>
      <c r="P17" s="22"/>
      <c r="Q17" s="8"/>
      <c r="R17" s="22"/>
      <c r="S17" s="8"/>
      <c r="T17" s="11"/>
    </row>
    <row r="18" spans="1:20">
      <c r="A18" s="12">
        <v>40</v>
      </c>
      <c r="B18" s="22">
        <v>26</v>
      </c>
      <c r="C18" s="8">
        <f t="shared" si="8"/>
        <v>852.2</v>
      </c>
      <c r="D18" s="22"/>
      <c r="E18" s="8" t="str">
        <f t="shared" si="0"/>
        <v>-</v>
      </c>
      <c r="F18" s="22"/>
      <c r="G18" s="8" t="str">
        <f t="shared" si="1"/>
        <v>-</v>
      </c>
      <c r="H18" s="22"/>
      <c r="I18" s="8" t="str">
        <f t="shared" si="2"/>
        <v>-</v>
      </c>
      <c r="J18" s="22"/>
      <c r="K18" s="8" t="str">
        <f t="shared" si="3"/>
        <v>-</v>
      </c>
      <c r="L18" s="22"/>
      <c r="M18" s="8" t="str">
        <f t="shared" si="4"/>
        <v>-</v>
      </c>
      <c r="N18" s="22"/>
      <c r="O18" s="8" t="str">
        <f t="shared" si="5"/>
        <v>-</v>
      </c>
      <c r="P18" s="22"/>
      <c r="Q18" s="8" t="str">
        <f t="shared" si="6"/>
        <v>-</v>
      </c>
      <c r="R18" s="22"/>
      <c r="S18" s="8" t="str">
        <f t="shared" si="7"/>
        <v>-</v>
      </c>
      <c r="T18" s="11"/>
    </row>
    <row r="19" spans="1:20">
      <c r="A19" s="12">
        <v>45</v>
      </c>
      <c r="B19" s="22">
        <f>27.3+0.6</f>
        <v>27.900000000000002</v>
      </c>
      <c r="C19" s="8">
        <f t="shared" si="8"/>
        <v>850.30000000000007</v>
      </c>
      <c r="D19" s="22"/>
      <c r="E19" s="8"/>
      <c r="F19" s="22"/>
      <c r="G19" s="8"/>
      <c r="H19" s="22"/>
      <c r="I19" s="8"/>
      <c r="J19" s="22"/>
      <c r="K19" s="8"/>
      <c r="L19" s="22"/>
      <c r="M19" s="8"/>
      <c r="N19" s="22"/>
      <c r="O19" s="8"/>
      <c r="P19" s="22"/>
      <c r="Q19" s="8"/>
      <c r="R19" s="22"/>
      <c r="S19" s="8"/>
      <c r="T19" s="11"/>
    </row>
    <row r="20" spans="1:20">
      <c r="A20" s="12">
        <v>49</v>
      </c>
      <c r="B20" s="22">
        <f>27.3+0.7</f>
        <v>28</v>
      </c>
      <c r="C20" s="8">
        <f t="shared" si="8"/>
        <v>850.2</v>
      </c>
      <c r="D20" s="22"/>
      <c r="E20" s="8"/>
      <c r="F20" s="22"/>
      <c r="G20" s="8"/>
      <c r="H20" s="22"/>
      <c r="I20" s="8"/>
      <c r="J20" s="22"/>
      <c r="K20" s="8"/>
      <c r="L20" s="22"/>
      <c r="M20" s="8"/>
      <c r="N20" s="22"/>
      <c r="O20" s="8"/>
      <c r="P20" s="22"/>
      <c r="Q20" s="8"/>
      <c r="R20" s="22"/>
      <c r="S20" s="8"/>
      <c r="T20" s="11"/>
    </row>
    <row r="21" spans="1:20">
      <c r="A21" s="12">
        <v>52</v>
      </c>
      <c r="B21" s="22">
        <f>27.3+0.3</f>
        <v>27.6</v>
      </c>
      <c r="C21" s="8">
        <f t="shared" si="8"/>
        <v>850.6</v>
      </c>
      <c r="D21" s="22"/>
      <c r="E21" s="8" t="str">
        <f t="shared" si="0"/>
        <v>-</v>
      </c>
      <c r="F21" s="22"/>
      <c r="G21" s="8" t="str">
        <f t="shared" si="1"/>
        <v>-</v>
      </c>
      <c r="H21" s="22"/>
      <c r="I21" s="8" t="str">
        <f t="shared" si="2"/>
        <v>-</v>
      </c>
      <c r="J21" s="22"/>
      <c r="K21" s="8" t="str">
        <f t="shared" si="3"/>
        <v>-</v>
      </c>
      <c r="L21" s="22"/>
      <c r="M21" s="8" t="str">
        <f t="shared" si="4"/>
        <v>-</v>
      </c>
      <c r="N21" s="22"/>
      <c r="O21" s="8" t="str">
        <f t="shared" si="5"/>
        <v>-</v>
      </c>
      <c r="P21" s="22"/>
      <c r="Q21" s="8" t="str">
        <f t="shared" si="6"/>
        <v>-</v>
      </c>
      <c r="R21" s="22"/>
      <c r="S21" s="8" t="str">
        <f t="shared" si="7"/>
        <v>-</v>
      </c>
      <c r="T21" s="11"/>
    </row>
    <row r="22" spans="1:20">
      <c r="A22" s="12">
        <v>60</v>
      </c>
      <c r="B22" s="22">
        <v>23.1</v>
      </c>
      <c r="C22" s="8">
        <f>$H$3+$H$4-B22</f>
        <v>855.1</v>
      </c>
      <c r="D22" s="22"/>
      <c r="E22" s="8" t="str">
        <f t="shared" si="0"/>
        <v>-</v>
      </c>
      <c r="F22" s="22"/>
      <c r="G22" s="8" t="str">
        <f t="shared" si="1"/>
        <v>-</v>
      </c>
      <c r="H22" s="22"/>
      <c r="I22" s="8" t="str">
        <f>IF(H22="","-",$H$3+$H$4-H22)</f>
        <v>-</v>
      </c>
      <c r="J22" s="22"/>
      <c r="K22" s="8" t="str">
        <f>IF(J22="","-",$H$3+$H$4-J22)</f>
        <v>-</v>
      </c>
      <c r="L22" s="22"/>
      <c r="M22" s="8" t="str">
        <f>IF(L22="","-",$H$3+$H$4-L22)</f>
        <v>-</v>
      </c>
      <c r="N22" s="22"/>
      <c r="O22" s="8" t="str">
        <f>IF(N22="","-",$H$3+$H$4-N22)</f>
        <v>-</v>
      </c>
      <c r="P22" s="22"/>
      <c r="Q22" s="8" t="str">
        <f>IF(P22="","-",$H$3+$H$4-P22)</f>
        <v>-</v>
      </c>
      <c r="R22" s="22"/>
      <c r="S22" s="8" t="str">
        <f>IF(R22="","-",$H$3+$H$4-R22)</f>
        <v>-</v>
      </c>
      <c r="T22" s="11"/>
    </row>
    <row r="23" spans="1:20">
      <c r="A23" s="12">
        <v>70</v>
      </c>
      <c r="B23" s="22">
        <v>19.2</v>
      </c>
      <c r="C23" s="8">
        <f>$H$3+$H$4-B23</f>
        <v>859</v>
      </c>
      <c r="D23" s="22"/>
      <c r="E23" s="8" t="str">
        <f t="shared" si="0"/>
        <v>-</v>
      </c>
      <c r="F23" s="22"/>
      <c r="G23" s="8" t="str">
        <f t="shared" si="1"/>
        <v>-</v>
      </c>
      <c r="H23" s="22"/>
      <c r="I23" s="8" t="str">
        <f>IF(H23="","-",$H$3+$H$4-H23)</f>
        <v>-</v>
      </c>
      <c r="J23" s="22"/>
      <c r="K23" s="8" t="str">
        <f>IF(J23="","-",$H$3+$H$4-J23)</f>
        <v>-</v>
      </c>
      <c r="L23" s="22"/>
      <c r="M23" s="8" t="str">
        <f>IF(L23="","-",$H$3+$H$4-L23)</f>
        <v>-</v>
      </c>
      <c r="N23" s="22"/>
      <c r="O23" s="8" t="str">
        <f>IF(N23="","-",$H$3+$H$4-N23)</f>
        <v>-</v>
      </c>
      <c r="P23" s="22"/>
      <c r="Q23" s="8" t="str">
        <f>IF(P23="","-",$H$3+$H$4-P23)</f>
        <v>-</v>
      </c>
      <c r="R23" s="22"/>
      <c r="S23" s="8" t="str">
        <f>IF(R23="","-",$H$3+$H$4-R23)</f>
        <v>-</v>
      </c>
      <c r="T23" s="11"/>
    </row>
    <row r="24" spans="1:20">
      <c r="A24" s="12">
        <v>80</v>
      </c>
      <c r="B24" s="22">
        <v>15.1</v>
      </c>
      <c r="C24" s="8">
        <f>$H$3+$H$4-B24</f>
        <v>863.1</v>
      </c>
      <c r="D24" s="22"/>
      <c r="E24" s="8" t="str">
        <f t="shared" si="0"/>
        <v>-</v>
      </c>
      <c r="F24" s="22"/>
      <c r="G24" s="8" t="str">
        <f t="shared" si="1"/>
        <v>-</v>
      </c>
      <c r="H24" s="22"/>
      <c r="I24" s="8" t="str">
        <f>IF(H24="","-",$H$3+$H$4-H24)</f>
        <v>-</v>
      </c>
      <c r="J24" s="22"/>
      <c r="K24" s="8" t="str">
        <f>IF(J24="","-",$H$3+$H$4-J24)</f>
        <v>-</v>
      </c>
      <c r="L24" s="22"/>
      <c r="M24" s="8" t="str">
        <f>IF(L24="","-",$H$3+$H$4-L24)</f>
        <v>-</v>
      </c>
      <c r="N24" s="22"/>
      <c r="O24" s="8" t="str">
        <f>IF(N24="","-",$H$3+$H$4-N24)</f>
        <v>-</v>
      </c>
      <c r="P24" s="22"/>
      <c r="Q24" s="8" t="str">
        <f>IF(P24="","-",$H$3+$H$4-P24)</f>
        <v>-</v>
      </c>
      <c r="R24" s="22"/>
      <c r="S24" s="8" t="str">
        <f>IF(R24="","-",$H$3+$H$4-R24)</f>
        <v>-</v>
      </c>
      <c r="T24" s="11"/>
    </row>
    <row r="25" spans="1:20">
      <c r="A25" s="12">
        <v>90</v>
      </c>
      <c r="B25" s="22">
        <v>10.4</v>
      </c>
      <c r="C25" s="8">
        <f t="shared" si="8"/>
        <v>867.80000000000007</v>
      </c>
      <c r="D25" s="22"/>
      <c r="E25" s="8" t="str">
        <f t="shared" si="0"/>
        <v>-</v>
      </c>
      <c r="F25" s="22"/>
      <c r="G25" s="8" t="str">
        <f t="shared" si="1"/>
        <v>-</v>
      </c>
      <c r="H25" s="22"/>
      <c r="I25" s="8" t="str">
        <f t="shared" si="2"/>
        <v>-</v>
      </c>
      <c r="J25" s="22"/>
      <c r="K25" s="8" t="str">
        <f t="shared" si="3"/>
        <v>-</v>
      </c>
      <c r="L25" s="22"/>
      <c r="M25" s="8" t="str">
        <f t="shared" si="4"/>
        <v>-</v>
      </c>
      <c r="N25" s="22"/>
      <c r="O25" s="8" t="str">
        <f t="shared" si="5"/>
        <v>-</v>
      </c>
      <c r="P25" s="22"/>
      <c r="Q25" s="8" t="str">
        <f t="shared" si="6"/>
        <v>-</v>
      </c>
      <c r="R25" s="22"/>
      <c r="S25" s="8" t="str">
        <f t="shared" si="7"/>
        <v>-</v>
      </c>
      <c r="T25" s="11"/>
    </row>
    <row r="26" spans="1:20">
      <c r="A26" s="12">
        <v>93.8</v>
      </c>
      <c r="B26" s="22">
        <v>7.8</v>
      </c>
      <c r="C26" s="8">
        <f>$H$3+$H$4-B26</f>
        <v>870.40000000000009</v>
      </c>
      <c r="D26" s="22"/>
      <c r="E26" s="8" t="str">
        <f t="shared" si="0"/>
        <v>-</v>
      </c>
      <c r="F26" s="22"/>
      <c r="G26" s="8" t="str">
        <f t="shared" si="1"/>
        <v>-</v>
      </c>
      <c r="H26" s="22"/>
      <c r="I26" s="8" t="str">
        <f>IF(H26="","-",$H$3+$H$4-H26)</f>
        <v>-</v>
      </c>
      <c r="J26" s="22"/>
      <c r="K26" s="8" t="str">
        <f>IF(J26="","-",$H$3+$H$4-J26)</f>
        <v>-</v>
      </c>
      <c r="L26" s="22"/>
      <c r="M26" s="8" t="str">
        <f>IF(L26="","-",$H$3+$H$4-L26)</f>
        <v>-</v>
      </c>
      <c r="N26" s="22"/>
      <c r="O26" s="8" t="str">
        <f>IF(N26="","-",$H$3+$H$4-N26)</f>
        <v>-</v>
      </c>
      <c r="P26" s="22"/>
      <c r="Q26" s="8" t="str">
        <f>IF(P26="","-",$H$3+$H$4-P26)</f>
        <v>-</v>
      </c>
      <c r="R26" s="22"/>
      <c r="S26" s="8" t="str">
        <f>IF(R26="","-",$H$3+$H$4-R26)</f>
        <v>-</v>
      </c>
      <c r="T26" s="11" t="s">
        <v>27</v>
      </c>
    </row>
    <row r="27" spans="1:20">
      <c r="A27" s="12">
        <f>93.8+12</f>
        <v>105.8</v>
      </c>
      <c r="B27" s="22">
        <v>2.6</v>
      </c>
      <c r="C27" s="8">
        <f t="shared" si="8"/>
        <v>875.6</v>
      </c>
      <c r="D27" s="22"/>
      <c r="E27" s="8" t="str">
        <f t="shared" si="0"/>
        <v>-</v>
      </c>
      <c r="F27" s="22"/>
      <c r="G27" s="8" t="str">
        <f t="shared" si="1"/>
        <v>-</v>
      </c>
      <c r="H27" s="22"/>
      <c r="I27" s="8" t="str">
        <f t="shared" si="2"/>
        <v>-</v>
      </c>
      <c r="J27" s="22"/>
      <c r="K27" s="8" t="str">
        <f t="shared" si="3"/>
        <v>-</v>
      </c>
      <c r="L27" s="22"/>
      <c r="M27" s="8" t="str">
        <f t="shared" si="4"/>
        <v>-</v>
      </c>
      <c r="N27" s="22"/>
      <c r="O27" s="8" t="str">
        <f t="shared" si="5"/>
        <v>-</v>
      </c>
      <c r="P27" s="22"/>
      <c r="Q27" s="8" t="str">
        <f t="shared" si="6"/>
        <v>-</v>
      </c>
      <c r="R27" s="22"/>
      <c r="S27" s="8" t="str">
        <f t="shared" si="7"/>
        <v>-</v>
      </c>
      <c r="T27" s="11" t="s">
        <v>17</v>
      </c>
    </row>
    <row r="28" spans="1:20">
      <c r="A28" s="25"/>
      <c r="B28" s="24" t="s">
        <v>29</v>
      </c>
      <c r="C28" s="23">
        <v>850.9</v>
      </c>
      <c r="E28" s="23"/>
      <c r="G28" s="23"/>
      <c r="I28" s="23"/>
      <c r="K28" s="23"/>
      <c r="M28" s="23"/>
      <c r="O28" s="23"/>
      <c r="Q28" s="23"/>
      <c r="S28" s="23"/>
      <c r="T28" s="26"/>
    </row>
    <row r="29" spans="1:20">
      <c r="A29" s="15"/>
      <c r="C29" s="2" t="s">
        <v>30</v>
      </c>
    </row>
    <row r="31" spans="1:20" ht="13.5" thickBot="1">
      <c r="A31" s="3" t="s">
        <v>23</v>
      </c>
      <c r="B31" s="3"/>
      <c r="C31" s="14" t="s">
        <v>28</v>
      </c>
      <c r="D31" s="3"/>
    </row>
    <row r="32" spans="1:20">
      <c r="A32" s="31" t="s">
        <v>24</v>
      </c>
      <c r="B32" s="4" t="s">
        <v>1</v>
      </c>
      <c r="C32" s="9">
        <v>41053</v>
      </c>
      <c r="D32" s="4" t="s">
        <v>1</v>
      </c>
      <c r="E32" s="9"/>
      <c r="F32" s="4" t="s">
        <v>1</v>
      </c>
      <c r="G32" s="9"/>
      <c r="H32" s="4" t="s">
        <v>1</v>
      </c>
      <c r="I32" s="9"/>
      <c r="J32" s="4" t="s">
        <v>1</v>
      </c>
      <c r="K32" s="9"/>
      <c r="L32" s="4" t="s">
        <v>1</v>
      </c>
      <c r="M32" s="9"/>
      <c r="N32" s="4" t="s">
        <v>1</v>
      </c>
      <c r="O32" s="9"/>
      <c r="P32" s="4" t="s">
        <v>1</v>
      </c>
      <c r="Q32" s="9"/>
      <c r="R32" s="4" t="s">
        <v>1</v>
      </c>
      <c r="S32" s="28"/>
      <c r="T32" s="34" t="s">
        <v>5</v>
      </c>
    </row>
    <row r="33" spans="1:20" ht="13.5" thickBot="1">
      <c r="A33" s="32"/>
      <c r="B33" s="10" t="s">
        <v>6</v>
      </c>
      <c r="C33" s="6">
        <v>2012</v>
      </c>
      <c r="D33" s="5" t="s">
        <v>6</v>
      </c>
      <c r="E33" s="6"/>
      <c r="F33" s="5" t="s">
        <v>6</v>
      </c>
      <c r="G33" s="6"/>
      <c r="H33" s="5" t="s">
        <v>6</v>
      </c>
      <c r="I33" s="6"/>
      <c r="J33" s="5" t="s">
        <v>6</v>
      </c>
      <c r="K33" s="6"/>
      <c r="L33" s="5" t="s">
        <v>6</v>
      </c>
      <c r="M33" s="6"/>
      <c r="N33" s="5" t="s">
        <v>6</v>
      </c>
      <c r="O33" s="6"/>
      <c r="P33" s="5" t="s">
        <v>6</v>
      </c>
      <c r="Q33" s="6"/>
      <c r="R33" s="5" t="s">
        <v>6</v>
      </c>
      <c r="S33" s="29"/>
      <c r="T33" s="34"/>
    </row>
    <row r="34" spans="1:20">
      <c r="A34" s="33"/>
      <c r="B34" s="16" t="s">
        <v>7</v>
      </c>
      <c r="C34" s="20" t="s">
        <v>8</v>
      </c>
      <c r="D34" s="4" t="s">
        <v>7</v>
      </c>
      <c r="E34" s="7" t="s">
        <v>8</v>
      </c>
      <c r="F34" s="5" t="s">
        <v>7</v>
      </c>
      <c r="G34" s="6" t="s">
        <v>8</v>
      </c>
      <c r="H34" s="5" t="s">
        <v>7</v>
      </c>
      <c r="I34" s="6" t="s">
        <v>8</v>
      </c>
      <c r="J34" s="5" t="s">
        <v>7</v>
      </c>
      <c r="K34" s="6" t="s">
        <v>8</v>
      </c>
      <c r="L34" s="5" t="s">
        <v>7</v>
      </c>
      <c r="M34" s="6" t="s">
        <v>8</v>
      </c>
      <c r="N34" s="5" t="s">
        <v>7</v>
      </c>
      <c r="O34" s="6" t="s">
        <v>8</v>
      </c>
      <c r="P34" s="5" t="s">
        <v>7</v>
      </c>
      <c r="Q34" s="6" t="s">
        <v>8</v>
      </c>
      <c r="R34" s="5" t="s">
        <v>7</v>
      </c>
      <c r="S34" s="29" t="s">
        <v>8</v>
      </c>
      <c r="T34" s="34"/>
    </row>
    <row r="35" spans="1:20">
      <c r="A35" s="12">
        <v>-12</v>
      </c>
      <c r="B35" s="21" t="s">
        <v>25</v>
      </c>
      <c r="C35" s="8">
        <v>875.7</v>
      </c>
      <c r="D35" s="21"/>
      <c r="E35" s="8" t="str">
        <f>IF(D35="","-",$H$3+$H$4-D35)</f>
        <v>-</v>
      </c>
      <c r="F35" s="21"/>
      <c r="G35" s="8" t="str">
        <f>IF(F35="","-",$H$3+$H$4-F35)</f>
        <v>-</v>
      </c>
      <c r="H35" s="21"/>
      <c r="I35" s="8" t="str">
        <f t="shared" ref="I35:I47" si="9">IF(H35="","-",$H$3+$H$4-H35)</f>
        <v>-</v>
      </c>
      <c r="J35" s="21"/>
      <c r="K35" s="8" t="str">
        <f t="shared" ref="K35:K47" si="10">IF(J35="","-",$H$3+$H$4-J35)</f>
        <v>-</v>
      </c>
      <c r="L35" s="21"/>
      <c r="M35" s="8" t="str">
        <f t="shared" ref="M35:M47" si="11">IF(L35="","-",$H$3+$H$4-L35)</f>
        <v>-</v>
      </c>
      <c r="N35" s="21"/>
      <c r="O35" s="8" t="str">
        <f t="shared" ref="O35:O47" si="12">IF(N35="","-",$H$3+$H$4-N35)</f>
        <v>-</v>
      </c>
      <c r="P35" s="21"/>
      <c r="Q35" s="8" t="str">
        <f t="shared" ref="Q35:Q47" si="13">IF(P35="","-",$H$3+$H$4-P35)</f>
        <v>-</v>
      </c>
      <c r="R35" s="21"/>
      <c r="S35" s="30" t="str">
        <f t="shared" ref="S35:S47" si="14">IF(R35="","-",$H$3+$H$4-R35)</f>
        <v>-</v>
      </c>
      <c r="T35" s="13" t="s">
        <v>17</v>
      </c>
    </row>
    <row r="36" spans="1:20">
      <c r="A36" s="12">
        <v>0</v>
      </c>
      <c r="B36" s="22"/>
      <c r="C36" s="8">
        <v>869.7</v>
      </c>
      <c r="D36" s="22"/>
      <c r="E36" s="8" t="str">
        <f t="shared" ref="E36:E47" si="15">IF(D36="","-",$H$3+$H$4-D36)</f>
        <v>-</v>
      </c>
      <c r="F36" s="22"/>
      <c r="G36" s="8" t="str">
        <f t="shared" ref="G36:G47" si="16">IF(F36="","-",$H$3+$H$4-F36)</f>
        <v>-</v>
      </c>
      <c r="H36" s="22"/>
      <c r="I36" s="8" t="str">
        <f t="shared" si="9"/>
        <v>-</v>
      </c>
      <c r="J36" s="22"/>
      <c r="K36" s="8" t="str">
        <f t="shared" si="10"/>
        <v>-</v>
      </c>
      <c r="L36" s="22"/>
      <c r="M36" s="8" t="str">
        <f t="shared" si="11"/>
        <v>-</v>
      </c>
      <c r="N36" s="22"/>
      <c r="O36" s="8" t="str">
        <f t="shared" si="12"/>
        <v>-</v>
      </c>
      <c r="P36" s="22"/>
      <c r="Q36" s="8" t="str">
        <f t="shared" si="13"/>
        <v>-</v>
      </c>
      <c r="R36" s="22"/>
      <c r="S36" s="30" t="str">
        <f t="shared" si="14"/>
        <v>-</v>
      </c>
      <c r="T36" s="13" t="s">
        <v>26</v>
      </c>
    </row>
    <row r="37" spans="1:20">
      <c r="A37" s="12">
        <v>10</v>
      </c>
      <c r="B37" s="22"/>
      <c r="C37" s="8">
        <v>866</v>
      </c>
      <c r="D37" s="22"/>
      <c r="E37" s="8" t="str">
        <f t="shared" si="15"/>
        <v>-</v>
      </c>
      <c r="F37" s="22"/>
      <c r="G37" s="8" t="str">
        <f t="shared" si="16"/>
        <v>-</v>
      </c>
      <c r="H37" s="22"/>
      <c r="I37" s="8" t="str">
        <f t="shared" si="9"/>
        <v>-</v>
      </c>
      <c r="J37" s="22"/>
      <c r="K37" s="8" t="str">
        <f t="shared" si="10"/>
        <v>-</v>
      </c>
      <c r="L37" s="22"/>
      <c r="M37" s="8" t="str">
        <f t="shared" si="11"/>
        <v>-</v>
      </c>
      <c r="N37" s="22"/>
      <c r="O37" s="8" t="str">
        <f t="shared" si="12"/>
        <v>-</v>
      </c>
      <c r="P37" s="22"/>
      <c r="Q37" s="8" t="str">
        <f t="shared" si="13"/>
        <v>-</v>
      </c>
      <c r="R37" s="22"/>
      <c r="S37" s="30" t="str">
        <f t="shared" si="14"/>
        <v>-</v>
      </c>
      <c r="T37" s="13"/>
    </row>
    <row r="38" spans="1:20">
      <c r="A38" s="12">
        <v>20</v>
      </c>
      <c r="B38" s="22"/>
      <c r="C38" s="8">
        <v>861.6</v>
      </c>
      <c r="D38" s="22"/>
      <c r="E38" s="8" t="str">
        <f t="shared" si="15"/>
        <v>-</v>
      </c>
      <c r="F38" s="22"/>
      <c r="G38" s="8" t="str">
        <f t="shared" si="16"/>
        <v>-</v>
      </c>
      <c r="H38" s="22"/>
      <c r="I38" s="8" t="str">
        <f t="shared" si="9"/>
        <v>-</v>
      </c>
      <c r="J38" s="22"/>
      <c r="K38" s="8" t="str">
        <f t="shared" si="10"/>
        <v>-</v>
      </c>
      <c r="L38" s="22"/>
      <c r="M38" s="8" t="str">
        <f t="shared" si="11"/>
        <v>-</v>
      </c>
      <c r="N38" s="22"/>
      <c r="O38" s="8" t="str">
        <f t="shared" si="12"/>
        <v>-</v>
      </c>
      <c r="P38" s="22"/>
      <c r="Q38" s="8" t="str">
        <f t="shared" si="13"/>
        <v>-</v>
      </c>
      <c r="R38" s="22"/>
      <c r="S38" s="30" t="str">
        <f t="shared" si="14"/>
        <v>-</v>
      </c>
      <c r="T38" s="13"/>
    </row>
    <row r="39" spans="1:20">
      <c r="A39" s="12">
        <v>30</v>
      </c>
      <c r="B39" s="22"/>
      <c r="C39" s="8">
        <v>854.7</v>
      </c>
      <c r="D39" s="22"/>
      <c r="E39" s="8" t="str">
        <f t="shared" si="15"/>
        <v>-</v>
      </c>
      <c r="F39" s="22"/>
      <c r="G39" s="8" t="str">
        <f t="shared" si="16"/>
        <v>-</v>
      </c>
      <c r="H39" s="22"/>
      <c r="I39" s="8" t="str">
        <f t="shared" si="9"/>
        <v>-</v>
      </c>
      <c r="J39" s="22"/>
      <c r="K39" s="8" t="str">
        <f t="shared" si="10"/>
        <v>-</v>
      </c>
      <c r="L39" s="22"/>
      <c r="M39" s="8" t="str">
        <f t="shared" si="11"/>
        <v>-</v>
      </c>
      <c r="N39" s="22"/>
      <c r="O39" s="8" t="str">
        <f t="shared" si="12"/>
        <v>-</v>
      </c>
      <c r="P39" s="22"/>
      <c r="Q39" s="8" t="str">
        <f t="shared" si="13"/>
        <v>-</v>
      </c>
      <c r="R39" s="22"/>
      <c r="S39" s="30" t="str">
        <f t="shared" si="14"/>
        <v>-</v>
      </c>
      <c r="T39" s="13"/>
    </row>
    <row r="40" spans="1:20">
      <c r="A40" s="12">
        <v>35</v>
      </c>
      <c r="B40" s="22"/>
      <c r="C40" s="8">
        <v>853.30000000000007</v>
      </c>
      <c r="D40" s="22"/>
      <c r="E40" s="8" t="str">
        <f t="shared" si="15"/>
        <v>-</v>
      </c>
      <c r="F40" s="22"/>
      <c r="G40" s="8" t="str">
        <f t="shared" si="16"/>
        <v>-</v>
      </c>
      <c r="H40" s="22"/>
      <c r="I40" s="8" t="str">
        <f t="shared" si="9"/>
        <v>-</v>
      </c>
      <c r="J40" s="22"/>
      <c r="K40" s="8" t="str">
        <f t="shared" si="10"/>
        <v>-</v>
      </c>
      <c r="L40" s="22"/>
      <c r="M40" s="8" t="str">
        <f t="shared" si="11"/>
        <v>-</v>
      </c>
      <c r="N40" s="22"/>
      <c r="O40" s="8" t="str">
        <f t="shared" si="12"/>
        <v>-</v>
      </c>
      <c r="P40" s="22"/>
      <c r="Q40" s="8" t="str">
        <f t="shared" si="13"/>
        <v>-</v>
      </c>
      <c r="R40" s="22"/>
      <c r="S40" s="30" t="str">
        <f t="shared" si="14"/>
        <v>-</v>
      </c>
      <c r="T40" s="13"/>
    </row>
    <row r="41" spans="1:20">
      <c r="A41" s="12">
        <v>38</v>
      </c>
      <c r="B41" s="22"/>
      <c r="C41" s="8">
        <v>850.40000000000009</v>
      </c>
      <c r="D41" s="22"/>
      <c r="E41" s="8" t="str">
        <f>IF(D41="","-",$H$3+$H$4-D41)</f>
        <v>-</v>
      </c>
      <c r="F41" s="22"/>
      <c r="G41" s="8" t="str">
        <f>IF(F41="","-",$H$3+$H$4-F41)</f>
        <v>-</v>
      </c>
      <c r="H41" s="22"/>
      <c r="I41" s="8" t="str">
        <f>IF(H41="","-",$H$3+$H$4-H41)</f>
        <v>-</v>
      </c>
      <c r="J41" s="22"/>
      <c r="K41" s="8" t="str">
        <f>IF(J41="","-",$H$3+$H$4-J41)</f>
        <v>-</v>
      </c>
      <c r="L41" s="22"/>
      <c r="M41" s="8" t="str">
        <f>IF(L41="","-",$H$3+$H$4-L41)</f>
        <v>-</v>
      </c>
      <c r="N41" s="22"/>
      <c r="O41" s="8" t="str">
        <f>IF(N41="","-",$H$3+$H$4-N41)</f>
        <v>-</v>
      </c>
      <c r="P41" s="22"/>
      <c r="Q41" s="8" t="str">
        <f>IF(P41="","-",$H$3+$H$4-P41)</f>
        <v>-</v>
      </c>
      <c r="R41" s="22"/>
      <c r="S41" s="30" t="str">
        <f>IF(R41="","-",$H$3+$H$4-R41)</f>
        <v>-</v>
      </c>
      <c r="T41" s="13"/>
    </row>
    <row r="42" spans="1:20">
      <c r="A42" s="12">
        <v>42</v>
      </c>
      <c r="B42" s="22"/>
      <c r="C42" s="8">
        <v>850.2</v>
      </c>
      <c r="D42" s="22"/>
      <c r="E42" s="8" t="str">
        <f>IF(D42="","-",$H$3+$H$4-D42)</f>
        <v>-</v>
      </c>
      <c r="F42" s="22"/>
      <c r="G42" s="8" t="str">
        <f>IF(F42="","-",$H$3+$H$4-F42)</f>
        <v>-</v>
      </c>
      <c r="H42" s="22"/>
      <c r="I42" s="8" t="str">
        <f>IF(H42="","-",$H$3+$H$4-H42)</f>
        <v>-</v>
      </c>
      <c r="J42" s="22"/>
      <c r="K42" s="8" t="str">
        <f>IF(J42="","-",$H$3+$H$4-J42)</f>
        <v>-</v>
      </c>
      <c r="L42" s="22"/>
      <c r="M42" s="8" t="str">
        <f>IF(L42="","-",$H$3+$H$4-L42)</f>
        <v>-</v>
      </c>
      <c r="N42" s="22"/>
      <c r="O42" s="8" t="str">
        <f>IF(N42="","-",$H$3+$H$4-N42)</f>
        <v>-</v>
      </c>
      <c r="P42" s="22"/>
      <c r="Q42" s="8" t="str">
        <f>IF(P42="","-",$H$3+$H$4-P42)</f>
        <v>-</v>
      </c>
      <c r="R42" s="22"/>
      <c r="S42" s="30" t="str">
        <f>IF(R42="","-",$H$3+$H$4-R42)</f>
        <v>-</v>
      </c>
      <c r="T42" s="13"/>
    </row>
    <row r="43" spans="1:20">
      <c r="A43" s="12">
        <v>45</v>
      </c>
      <c r="B43" s="22"/>
      <c r="C43" s="8">
        <v>850.90000000000009</v>
      </c>
      <c r="D43" s="22"/>
      <c r="E43" s="8" t="str">
        <f>IF(D43="","-",$H$3+$H$4-D43)</f>
        <v>-</v>
      </c>
      <c r="F43" s="22"/>
      <c r="G43" s="8" t="str">
        <f>IF(F43="","-",$H$3+$H$4-F43)</f>
        <v>-</v>
      </c>
      <c r="H43" s="22"/>
      <c r="I43" s="8" t="str">
        <f>IF(H43="","-",$H$3+$H$4-H43)</f>
        <v>-</v>
      </c>
      <c r="J43" s="22"/>
      <c r="K43" s="8" t="str">
        <f>IF(J43="","-",$H$3+$H$4-J43)</f>
        <v>-</v>
      </c>
      <c r="L43" s="22"/>
      <c r="M43" s="8" t="str">
        <f>IF(L43="","-",$H$3+$H$4-L43)</f>
        <v>-</v>
      </c>
      <c r="N43" s="22"/>
      <c r="O43" s="8" t="str">
        <f>IF(N43="","-",$H$3+$H$4-N43)</f>
        <v>-</v>
      </c>
      <c r="P43" s="22"/>
      <c r="Q43" s="8" t="str">
        <f>IF(P43="","-",$H$3+$H$4-P43)</f>
        <v>-</v>
      </c>
      <c r="R43" s="22"/>
      <c r="S43" s="30" t="str">
        <f>IF(R43="","-",$H$3+$H$4-R43)</f>
        <v>-</v>
      </c>
      <c r="T43" s="13"/>
    </row>
    <row r="44" spans="1:20">
      <c r="A44" s="12">
        <v>50</v>
      </c>
      <c r="B44" s="22"/>
      <c r="C44" s="8">
        <v>853.2</v>
      </c>
      <c r="D44" s="22"/>
      <c r="E44" s="8" t="str">
        <f>IF(D44="","-",$H$3+$H$4-D44)</f>
        <v>-</v>
      </c>
      <c r="F44" s="22"/>
      <c r="G44" s="8" t="str">
        <f>IF(F44="","-",$H$3+$H$4-F44)</f>
        <v>-</v>
      </c>
      <c r="H44" s="22"/>
      <c r="I44" s="8" t="str">
        <f>IF(H44="","-",$H$3+$H$4-H44)</f>
        <v>-</v>
      </c>
      <c r="J44" s="22"/>
      <c r="K44" s="8" t="str">
        <f>IF(J44="","-",$H$3+$H$4-J44)</f>
        <v>-</v>
      </c>
      <c r="L44" s="22"/>
      <c r="M44" s="8" t="str">
        <f>IF(L44="","-",$H$3+$H$4-L44)</f>
        <v>-</v>
      </c>
      <c r="N44" s="22"/>
      <c r="O44" s="8" t="str">
        <f>IF(N44="","-",$H$3+$H$4-N44)</f>
        <v>-</v>
      </c>
      <c r="P44" s="22"/>
      <c r="Q44" s="8" t="str">
        <f>IF(P44="","-",$H$3+$H$4-P44)</f>
        <v>-</v>
      </c>
      <c r="R44" s="22"/>
      <c r="S44" s="30" t="str">
        <f>IF(R44="","-",$H$3+$H$4-R44)</f>
        <v>-</v>
      </c>
      <c r="T44" s="13"/>
    </row>
    <row r="45" spans="1:20">
      <c r="A45" s="12">
        <v>60</v>
      </c>
      <c r="B45" s="22"/>
      <c r="C45" s="8">
        <v>857.80000000000007</v>
      </c>
      <c r="D45" s="22"/>
      <c r="E45" s="8" t="str">
        <f>IF(D45="","-",$H$3+$H$4-D45)</f>
        <v>-</v>
      </c>
      <c r="F45" s="22"/>
      <c r="G45" s="8" t="str">
        <f>IF(F45="","-",$H$3+$H$4-F45)</f>
        <v>-</v>
      </c>
      <c r="H45" s="22"/>
      <c r="I45" s="8" t="str">
        <f>IF(H45="","-",$H$3+$H$4-H45)</f>
        <v>-</v>
      </c>
      <c r="J45" s="22"/>
      <c r="K45" s="8" t="str">
        <f>IF(J45="","-",$H$3+$H$4-J45)</f>
        <v>-</v>
      </c>
      <c r="L45" s="22"/>
      <c r="M45" s="8" t="str">
        <f>IF(L45="","-",$H$3+$H$4-L45)</f>
        <v>-</v>
      </c>
      <c r="N45" s="22"/>
      <c r="O45" s="8" t="str">
        <f>IF(N45="","-",$H$3+$H$4-N45)</f>
        <v>-</v>
      </c>
      <c r="P45" s="22"/>
      <c r="Q45" s="8" t="str">
        <f>IF(P45="","-",$H$3+$H$4-P45)</f>
        <v>-</v>
      </c>
      <c r="R45" s="22"/>
      <c r="S45" s="30" t="str">
        <f>IF(R45="","-",$H$3+$H$4-R45)</f>
        <v>-</v>
      </c>
      <c r="T45" s="13"/>
    </row>
    <row r="46" spans="1:20">
      <c r="A46" s="12">
        <v>70</v>
      </c>
      <c r="B46" s="22"/>
      <c r="C46" s="8">
        <v>860.2</v>
      </c>
      <c r="D46" s="22"/>
      <c r="E46" s="8" t="str">
        <f t="shared" si="15"/>
        <v>-</v>
      </c>
      <c r="F46" s="22"/>
      <c r="G46" s="8" t="str">
        <f t="shared" si="16"/>
        <v>-</v>
      </c>
      <c r="H46" s="22"/>
      <c r="I46" s="8" t="str">
        <f t="shared" si="9"/>
        <v>-</v>
      </c>
      <c r="J46" s="22"/>
      <c r="K46" s="8" t="str">
        <f t="shared" si="10"/>
        <v>-</v>
      </c>
      <c r="L46" s="22"/>
      <c r="M46" s="8" t="str">
        <f t="shared" si="11"/>
        <v>-</v>
      </c>
      <c r="N46" s="22"/>
      <c r="O46" s="8" t="str">
        <f t="shared" si="12"/>
        <v>-</v>
      </c>
      <c r="P46" s="22"/>
      <c r="Q46" s="8" t="str">
        <f t="shared" si="13"/>
        <v>-</v>
      </c>
      <c r="R46" s="22"/>
      <c r="S46" s="30" t="str">
        <f t="shared" si="14"/>
        <v>-</v>
      </c>
      <c r="T46" s="13"/>
    </row>
    <row r="47" spans="1:20">
      <c r="A47" s="12">
        <v>80</v>
      </c>
      <c r="B47" s="22"/>
      <c r="C47" s="8">
        <v>864.7</v>
      </c>
      <c r="D47" s="22"/>
      <c r="E47" s="8" t="str">
        <f t="shared" si="15"/>
        <v>-</v>
      </c>
      <c r="F47" s="22"/>
      <c r="G47" s="8" t="str">
        <f t="shared" si="16"/>
        <v>-</v>
      </c>
      <c r="H47" s="22"/>
      <c r="I47" s="8" t="str">
        <f t="shared" si="9"/>
        <v>-</v>
      </c>
      <c r="J47" s="22"/>
      <c r="K47" s="8" t="str">
        <f t="shared" si="10"/>
        <v>-</v>
      </c>
      <c r="L47" s="22"/>
      <c r="M47" s="8" t="str">
        <f t="shared" si="11"/>
        <v>-</v>
      </c>
      <c r="N47" s="22"/>
      <c r="O47" s="8" t="str">
        <f t="shared" si="12"/>
        <v>-</v>
      </c>
      <c r="P47" s="22"/>
      <c r="Q47" s="8" t="str">
        <f t="shared" si="13"/>
        <v>-</v>
      </c>
      <c r="R47" s="22"/>
      <c r="S47" s="30" t="str">
        <f t="shared" si="14"/>
        <v>-</v>
      </c>
      <c r="T47" s="13"/>
    </row>
    <row r="48" spans="1:20">
      <c r="A48" s="12">
        <v>90</v>
      </c>
      <c r="B48" s="22"/>
      <c r="C48" s="8">
        <v>867.5</v>
      </c>
      <c r="D48" s="22"/>
      <c r="E48" s="8" t="str">
        <f>IF(D48="","-",$H$3+$H$4-D48)</f>
        <v>-</v>
      </c>
      <c r="F48" s="22"/>
      <c r="G48" s="8" t="str">
        <f>IF(F48="","-",$H$3+$H$4-F48)</f>
        <v>-</v>
      </c>
      <c r="H48" s="22"/>
      <c r="I48" s="8" t="str">
        <f>IF(H48="","-",$H$3+$H$4-H48)</f>
        <v>-</v>
      </c>
      <c r="J48" s="22"/>
      <c r="K48" s="8" t="str">
        <f>IF(J48="","-",$H$3+$H$4-J48)</f>
        <v>-</v>
      </c>
      <c r="L48" s="22"/>
      <c r="M48" s="8" t="str">
        <f>IF(L48="","-",$H$3+$H$4-L48)</f>
        <v>-</v>
      </c>
      <c r="N48" s="22"/>
      <c r="O48" s="8" t="str">
        <f>IF(N48="","-",$H$3+$H$4-N48)</f>
        <v>-</v>
      </c>
      <c r="P48" s="22"/>
      <c r="Q48" s="8" t="str">
        <f>IF(P48="","-",$H$3+$H$4-P48)</f>
        <v>-</v>
      </c>
      <c r="R48" s="22"/>
      <c r="S48" s="30" t="str">
        <f>IF(R48="","-",$H$3+$H$4-R48)</f>
        <v>-</v>
      </c>
      <c r="T48" s="13"/>
    </row>
    <row r="49" spans="1:20">
      <c r="A49" s="12">
        <v>93.8</v>
      </c>
      <c r="B49" s="22"/>
      <c r="C49" s="8">
        <v>869.6</v>
      </c>
      <c r="D49" s="22"/>
      <c r="E49" s="8" t="str">
        <f>IF(D49="","-",$H$3+$H$4-D49)</f>
        <v>-</v>
      </c>
      <c r="F49" s="22"/>
      <c r="G49" s="8" t="str">
        <f>IF(F49="","-",$H$3+$H$4-F49)</f>
        <v>-</v>
      </c>
      <c r="H49" s="22"/>
      <c r="I49" s="8" t="str">
        <f>IF(H49="","-",$H$3+$H$4-H49)</f>
        <v>-</v>
      </c>
      <c r="J49" s="22"/>
      <c r="K49" s="8" t="str">
        <f>IF(J49="","-",$H$3+$H$4-J49)</f>
        <v>-</v>
      </c>
      <c r="L49" s="22"/>
      <c r="M49" s="8" t="str">
        <f>IF(L49="","-",$H$3+$H$4-L49)</f>
        <v>-</v>
      </c>
      <c r="N49" s="22"/>
      <c r="O49" s="8" t="str">
        <f>IF(N49="","-",$H$3+$H$4-N49)</f>
        <v>-</v>
      </c>
      <c r="P49" s="22"/>
      <c r="Q49" s="8" t="str">
        <f>IF(P49="","-",$H$3+$H$4-P49)</f>
        <v>-</v>
      </c>
      <c r="R49" s="22"/>
      <c r="S49" s="30" t="str">
        <f>IF(R49="","-",$H$3+$H$4-R49)</f>
        <v>-</v>
      </c>
      <c r="T49" s="13" t="s">
        <v>27</v>
      </c>
    </row>
    <row r="50" spans="1:20">
      <c r="A50" s="12">
        <f>93.8+12</f>
        <v>105.8</v>
      </c>
      <c r="B50" s="22"/>
      <c r="C50" s="8">
        <v>875.2</v>
      </c>
      <c r="D50" s="22"/>
      <c r="E50" s="8" t="str">
        <f>IF(D50="","-",$H$3+$H$4-D50)</f>
        <v>-</v>
      </c>
      <c r="F50" s="22"/>
      <c r="G50" s="8" t="str">
        <f>IF(F50="","-",$H$3+$H$4-F50)</f>
        <v>-</v>
      </c>
      <c r="H50" s="22"/>
      <c r="I50" s="8" t="str">
        <f>IF(H50="","-",$H$3+$H$4-H50)</f>
        <v>-</v>
      </c>
      <c r="J50" s="22"/>
      <c r="K50" s="8" t="str">
        <f>IF(J50="","-",$H$3+$H$4-J50)</f>
        <v>-</v>
      </c>
      <c r="L50" s="22"/>
      <c r="M50" s="8" t="str">
        <f>IF(L50="","-",$H$3+$H$4-L50)</f>
        <v>-</v>
      </c>
      <c r="N50" s="22"/>
      <c r="O50" s="8" t="str">
        <f>IF(N50="","-",$H$3+$H$4-N50)</f>
        <v>-</v>
      </c>
      <c r="P50" s="22"/>
      <c r="Q50" s="8" t="str">
        <f>IF(P50="","-",$H$3+$H$4-P50)</f>
        <v>-</v>
      </c>
      <c r="R50" s="22"/>
      <c r="S50" s="30" t="str">
        <f>IF(R50="","-",$H$3+$H$4-R50)</f>
        <v>-</v>
      </c>
      <c r="T50" s="13" t="s">
        <v>17</v>
      </c>
    </row>
    <row r="51" spans="1:20">
      <c r="A51" s="15"/>
      <c r="B51" s="24" t="s">
        <v>29</v>
      </c>
      <c r="C51" s="23">
        <v>850.9</v>
      </c>
      <c r="E51" s="23"/>
      <c r="G51" s="23"/>
      <c r="I51" s="23"/>
      <c r="K51" s="23"/>
      <c r="M51" s="23"/>
      <c r="O51" s="23"/>
      <c r="Q51" s="23"/>
      <c r="S51" s="23"/>
    </row>
  </sheetData>
  <mergeCells count="5">
    <mergeCell ref="A32:A34"/>
    <mergeCell ref="T32:T34"/>
    <mergeCell ref="A1:T1"/>
    <mergeCell ref="A9:A11"/>
    <mergeCell ref="T9:T11"/>
  </mergeCells>
  <phoneticPr fontId="0" type="noConversion"/>
  <pageMargins left="0.75" right="0.75" top="1" bottom="1" header="0.5" footer="0.5"/>
  <pageSetup scale="65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bb5a3f6e397b1690cf6564841654f2a0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5705412253ba870b06423a56f97807aa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8B13DB-DB71-4521-9917-BC9D09CD6ACC}"/>
</file>

<file path=customXml/itemProps2.xml><?xml version="1.0" encoding="utf-8"?>
<ds:datastoreItem xmlns:ds="http://schemas.openxmlformats.org/officeDocument/2006/customXml" ds:itemID="{6CC09EF7-7C92-44A7-B88C-38BBAA74146B}"/>
</file>

<file path=customXml/itemProps3.xml><?xml version="1.0" encoding="utf-8"?>
<ds:datastoreItem xmlns:ds="http://schemas.openxmlformats.org/officeDocument/2006/customXml" ds:itemID="{0A080AC0-7644-4C78-8748-892AC7C640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Elevations</vt:lpstr>
      <vt:lpstr>Down Stream</vt:lpstr>
      <vt:lpstr>Up Stream</vt:lpstr>
      <vt:lpstr>Elevations!Print_Area</vt:lpstr>
    </vt:vector>
  </TitlesOfParts>
  <Company>Wisconsin 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DOTJDN</dc:creator>
  <cp:lastModifiedBy>dotjtb</cp:lastModifiedBy>
  <cp:lastPrinted>2012-07-24T17:10:49Z</cp:lastPrinted>
  <dcterms:created xsi:type="dcterms:W3CDTF">2004-07-22T12:42:51Z</dcterms:created>
  <dcterms:modified xsi:type="dcterms:W3CDTF">2013-04-20T16:01:53Z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